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yane.Manukyan\Desktop\"/>
    </mc:Choice>
  </mc:AlternateContent>
  <bookViews>
    <workbookView xWindow="0" yWindow="0" windowWidth="28800" windowHeight="12300" tabRatio="687"/>
  </bookViews>
  <sheets>
    <sheet name="Ինտենսիվություն" sheetId="21" r:id="rId1"/>
  </sheets>
  <externalReferences>
    <externalReference r:id="rId2"/>
  </externalReferences>
  <definedNames>
    <definedName name="MobilityList_IfC4">IF([1]Calculation!$C$4&lt;&gt;"",     Ինտենսիվություն!$B$5:$B$7,     TAKE(Ինտենսիվություն!$B$5:$B$7,0) 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1" l="1"/>
  <c r="I24" i="21" s="1"/>
  <c r="AA57" i="21" l="1"/>
  <c r="Z57" i="21"/>
  <c r="Y57" i="21"/>
  <c r="X57" i="21"/>
  <c r="W57" i="21"/>
  <c r="V57" i="21"/>
  <c r="U57" i="21"/>
  <c r="T57" i="21"/>
  <c r="S57" i="21"/>
  <c r="W54" i="21"/>
  <c r="X54" i="21"/>
  <c r="Z54" i="21"/>
  <c r="AA54" i="21"/>
  <c r="U54" i="21"/>
  <c r="T54" i="21"/>
  <c r="V51" i="21"/>
  <c r="W51" i="21"/>
  <c r="X51" i="21"/>
  <c r="Y51" i="21"/>
  <c r="Z51" i="21"/>
  <c r="AA51" i="21"/>
  <c r="U51" i="21"/>
  <c r="T51" i="21"/>
  <c r="S51" i="21"/>
  <c r="V48" i="21"/>
  <c r="W48" i="21"/>
  <c r="X48" i="21"/>
  <c r="Y48" i="21"/>
  <c r="Z48" i="21"/>
  <c r="AA48" i="21"/>
  <c r="U48" i="21"/>
  <c r="T48" i="21"/>
  <c r="S48" i="21"/>
  <c r="V43" i="21"/>
  <c r="W43" i="21"/>
  <c r="X43" i="21"/>
  <c r="Y43" i="21"/>
  <c r="Z43" i="21"/>
  <c r="AA43" i="21"/>
  <c r="U43" i="21"/>
  <c r="T43" i="21"/>
  <c r="S43" i="21"/>
  <c r="W37" i="21"/>
  <c r="X37" i="21"/>
  <c r="Z37" i="21"/>
  <c r="AA37" i="21"/>
  <c r="U37" i="21"/>
  <c r="T37" i="21"/>
  <c r="V34" i="21"/>
  <c r="W34" i="21"/>
  <c r="X34" i="21"/>
  <c r="Y34" i="21"/>
  <c r="Z34" i="21"/>
  <c r="AA34" i="21"/>
  <c r="U34" i="21"/>
  <c r="T34" i="21"/>
  <c r="S34" i="21"/>
  <c r="W29" i="21"/>
  <c r="X29" i="21"/>
  <c r="Z29" i="21"/>
  <c r="AA29" i="21"/>
  <c r="U29" i="21"/>
  <c r="T29" i="21"/>
  <c r="V26" i="21"/>
  <c r="W26" i="21"/>
  <c r="X26" i="21"/>
  <c r="Y26" i="21"/>
  <c r="Z26" i="21"/>
  <c r="AA26" i="21"/>
  <c r="U26" i="21"/>
  <c r="T26" i="21"/>
  <c r="S26" i="21"/>
  <c r="V23" i="21"/>
  <c r="W23" i="21"/>
  <c r="X23" i="21"/>
  <c r="Y23" i="21"/>
  <c r="Z23" i="21"/>
  <c r="AA23" i="21"/>
  <c r="U23" i="21"/>
  <c r="T23" i="21"/>
  <c r="S23" i="21"/>
  <c r="V20" i="21"/>
  <c r="W20" i="21"/>
  <c r="X20" i="21"/>
  <c r="Y20" i="21"/>
  <c r="Z20" i="21"/>
  <c r="AA20" i="21"/>
  <c r="U20" i="21"/>
  <c r="T20" i="21"/>
  <c r="S20" i="21"/>
  <c r="V15" i="21"/>
  <c r="W15" i="21"/>
  <c r="X15" i="21"/>
  <c r="Y15" i="21"/>
  <c r="Z15" i="21"/>
  <c r="AA15" i="21"/>
  <c r="U15" i="21"/>
  <c r="T15" i="21"/>
  <c r="S15" i="21"/>
  <c r="V12" i="21"/>
  <c r="W12" i="21"/>
  <c r="X12" i="21"/>
  <c r="Y12" i="21"/>
  <c r="Z12" i="21"/>
  <c r="AA12" i="21"/>
  <c r="U12" i="21"/>
  <c r="T12" i="21"/>
  <c r="S12" i="21"/>
  <c r="V9" i="21"/>
  <c r="W9" i="21"/>
  <c r="X9" i="21"/>
  <c r="Y9" i="21"/>
  <c r="Z9" i="21"/>
  <c r="AA9" i="21"/>
  <c r="U9" i="21"/>
  <c r="U10" i="21" s="1"/>
  <c r="T9" i="21"/>
  <c r="S9" i="21"/>
  <c r="V6" i="21"/>
  <c r="W6" i="21"/>
  <c r="X6" i="21"/>
  <c r="Y6" i="21"/>
  <c r="Z6" i="21"/>
  <c r="AA6" i="21"/>
  <c r="U6" i="21"/>
  <c r="T6" i="21"/>
  <c r="S6" i="21"/>
  <c r="AA58" i="21" l="1"/>
  <c r="Z58" i="21"/>
  <c r="Y58" i="21"/>
  <c r="Y55" i="21"/>
  <c r="AA55" i="21"/>
  <c r="Z55" i="21"/>
  <c r="AA52" i="21"/>
  <c r="Z52" i="21"/>
  <c r="Y52" i="21"/>
  <c r="AA49" i="21"/>
  <c r="Z49" i="21"/>
  <c r="Y49" i="21"/>
  <c r="Y44" i="21"/>
  <c r="AA44" i="21"/>
  <c r="Z44" i="21"/>
  <c r="AA41" i="21"/>
  <c r="Z41" i="21"/>
  <c r="Y41" i="21"/>
  <c r="Y38" i="21"/>
  <c r="AA38" i="21"/>
  <c r="Z38" i="21"/>
  <c r="Y35" i="21"/>
  <c r="AA35" i="21"/>
  <c r="Z35" i="21"/>
  <c r="AA30" i="21"/>
  <c r="Y30" i="21"/>
  <c r="Z30" i="21"/>
  <c r="Z27" i="21"/>
  <c r="AA27" i="21"/>
  <c r="Y27" i="21"/>
  <c r="AA24" i="21"/>
  <c r="Z24" i="21"/>
  <c r="Y24" i="21"/>
  <c r="Y21" i="21"/>
  <c r="AA21" i="21"/>
  <c r="Z21" i="21"/>
  <c r="AA16" i="21"/>
  <c r="Z16" i="21"/>
  <c r="Y16" i="21"/>
  <c r="AA13" i="21"/>
  <c r="Y13" i="21"/>
  <c r="Z13" i="21"/>
  <c r="AA10" i="21"/>
  <c r="Z10" i="21"/>
  <c r="Y10" i="21"/>
  <c r="AA7" i="21"/>
  <c r="Y7" i="21"/>
  <c r="Z7" i="21"/>
  <c r="X58" i="21"/>
  <c r="W58" i="21"/>
  <c r="V58" i="21"/>
  <c r="V55" i="21"/>
  <c r="X55" i="21"/>
  <c r="W55" i="21"/>
  <c r="X52" i="21"/>
  <c r="W52" i="21"/>
  <c r="V52" i="21"/>
  <c r="X49" i="21"/>
  <c r="W49" i="21"/>
  <c r="V49" i="21"/>
  <c r="X44" i="21"/>
  <c r="W44" i="21"/>
  <c r="V44" i="21"/>
  <c r="X41" i="21"/>
  <c r="W41" i="21"/>
  <c r="V41" i="21"/>
  <c r="V38" i="21"/>
  <c r="X38" i="21"/>
  <c r="W38" i="21"/>
  <c r="X35" i="21"/>
  <c r="W35" i="21"/>
  <c r="V35" i="21"/>
  <c r="X30" i="21"/>
  <c r="V30" i="21"/>
  <c r="W30" i="21"/>
  <c r="W27" i="21"/>
  <c r="X27" i="21"/>
  <c r="V27" i="21"/>
  <c r="W24" i="21"/>
  <c r="X24" i="21"/>
  <c r="V24" i="21"/>
  <c r="W21" i="21"/>
  <c r="X21" i="21"/>
  <c r="V21" i="21"/>
  <c r="X16" i="21"/>
  <c r="V16" i="21"/>
  <c r="W16" i="21"/>
  <c r="X13" i="21"/>
  <c r="V13" i="21"/>
  <c r="W13" i="21"/>
  <c r="X10" i="21"/>
  <c r="V10" i="21"/>
  <c r="W10" i="21"/>
  <c r="X7" i="21"/>
  <c r="V7" i="21"/>
  <c r="W7" i="21"/>
  <c r="U58" i="21"/>
  <c r="T58" i="21"/>
  <c r="S58" i="21"/>
  <c r="S55" i="21"/>
  <c r="U55" i="21"/>
  <c r="T55" i="21"/>
  <c r="U52" i="21"/>
  <c r="T52" i="21"/>
  <c r="S52" i="21"/>
  <c r="T49" i="21"/>
  <c r="S49" i="21"/>
  <c r="U49" i="21"/>
  <c r="U44" i="21"/>
  <c r="T44" i="21"/>
  <c r="S44" i="21"/>
  <c r="U41" i="21"/>
  <c r="T41" i="21"/>
  <c r="S41" i="21"/>
  <c r="S38" i="21"/>
  <c r="U38" i="21"/>
  <c r="T38" i="21"/>
  <c r="U35" i="21"/>
  <c r="T35" i="21"/>
  <c r="S35" i="21"/>
  <c r="U30" i="21"/>
  <c r="T30" i="21"/>
  <c r="S30" i="21"/>
  <c r="U27" i="21"/>
  <c r="T27" i="21"/>
  <c r="S27" i="21"/>
  <c r="U24" i="21"/>
  <c r="T24" i="21"/>
  <c r="S24" i="21"/>
  <c r="U21" i="21"/>
  <c r="T21" i="21"/>
  <c r="S21" i="21"/>
  <c r="U16" i="21"/>
  <c r="S16" i="21"/>
  <c r="T16" i="21"/>
  <c r="U13" i="21"/>
  <c r="T13" i="21"/>
  <c r="S13" i="21"/>
  <c r="S10" i="21"/>
  <c r="T10" i="21"/>
  <c r="U7" i="21"/>
  <c r="T7" i="21"/>
  <c r="S7" i="21"/>
  <c r="R57" i="21"/>
  <c r="R58" i="21" s="1"/>
  <c r="Q57" i="21"/>
  <c r="Q58" i="21" s="1"/>
  <c r="P57" i="21"/>
  <c r="P58" i="21" s="1"/>
  <c r="P55" i="21"/>
  <c r="R54" i="21"/>
  <c r="R55" i="21" s="1"/>
  <c r="Q54" i="21"/>
  <c r="Q55" i="21" s="1"/>
  <c r="R51" i="21"/>
  <c r="R52" i="21" s="1"/>
  <c r="Q51" i="21"/>
  <c r="Q52" i="21" s="1"/>
  <c r="P51" i="21"/>
  <c r="P52" i="21" s="1"/>
  <c r="R48" i="21"/>
  <c r="R49" i="21" s="1"/>
  <c r="Q48" i="21"/>
  <c r="Q49" i="21" s="1"/>
  <c r="P48" i="21"/>
  <c r="P49" i="21" s="1"/>
  <c r="R43" i="21"/>
  <c r="R44" i="21" s="1"/>
  <c r="Q43" i="21"/>
  <c r="Q44" i="21" s="1"/>
  <c r="P43" i="21"/>
  <c r="P44" i="21" s="1"/>
  <c r="R41" i="21"/>
  <c r="Q41" i="21"/>
  <c r="P41" i="21"/>
  <c r="P38" i="21"/>
  <c r="R37" i="21"/>
  <c r="R38" i="21" s="1"/>
  <c r="Q37" i="21"/>
  <c r="Q38" i="21" s="1"/>
  <c r="R34" i="21"/>
  <c r="R35" i="21" s="1"/>
  <c r="Q34" i="21"/>
  <c r="Q35" i="21" s="1"/>
  <c r="P34" i="21"/>
  <c r="P35" i="21" s="1"/>
  <c r="P30" i="21"/>
  <c r="R29" i="21"/>
  <c r="R30" i="21" s="1"/>
  <c r="Q29" i="21"/>
  <c r="Q30" i="21" s="1"/>
  <c r="R26" i="21"/>
  <c r="R27" i="21" s="1"/>
  <c r="Q26" i="21"/>
  <c r="Q27" i="21" s="1"/>
  <c r="P26" i="21"/>
  <c r="P27" i="21" s="1"/>
  <c r="R23" i="21"/>
  <c r="R24" i="21" s="1"/>
  <c r="Q23" i="21"/>
  <c r="Q24" i="21" s="1"/>
  <c r="P23" i="21"/>
  <c r="P24" i="21" s="1"/>
  <c r="R20" i="21"/>
  <c r="R21" i="21" s="1"/>
  <c r="Q20" i="21"/>
  <c r="Q21" i="21" s="1"/>
  <c r="P20" i="21"/>
  <c r="P21" i="21" s="1"/>
  <c r="R15" i="21"/>
  <c r="R16" i="21" s="1"/>
  <c r="Q15" i="21"/>
  <c r="Q16" i="21" s="1"/>
  <c r="P15" i="21"/>
  <c r="P16" i="21" s="1"/>
  <c r="R12" i="21"/>
  <c r="R13" i="21" s="1"/>
  <c r="Q12" i="21"/>
  <c r="Q13" i="21" s="1"/>
  <c r="P12" i="21"/>
  <c r="P13" i="21" s="1"/>
  <c r="R9" i="21"/>
  <c r="R10" i="21" s="1"/>
  <c r="Q9" i="21"/>
  <c r="Q10" i="21" s="1"/>
  <c r="P9" i="21"/>
  <c r="P10" i="21" s="1"/>
  <c r="R6" i="21"/>
  <c r="R7" i="21" s="1"/>
  <c r="Q6" i="21"/>
  <c r="Q7" i="21" s="1"/>
  <c r="P6" i="21"/>
  <c r="P7" i="21" s="1"/>
  <c r="R45" i="21" l="1"/>
  <c r="Z31" i="21"/>
  <c r="Q45" i="21"/>
  <c r="T17" i="21"/>
  <c r="U45" i="21"/>
  <c r="X45" i="21"/>
  <c r="Y31" i="21"/>
  <c r="Y45" i="21"/>
  <c r="S31" i="21"/>
  <c r="S45" i="21"/>
  <c r="W17" i="21"/>
  <c r="V31" i="21"/>
  <c r="V45" i="21"/>
  <c r="Z17" i="21"/>
  <c r="Z45" i="21"/>
  <c r="P17" i="21"/>
  <c r="P31" i="21"/>
  <c r="P45" i="21"/>
  <c r="T45" i="21"/>
  <c r="W45" i="21"/>
  <c r="Y17" i="21"/>
  <c r="AA31" i="21"/>
  <c r="AA45" i="21"/>
  <c r="T31" i="21"/>
  <c r="X31" i="21"/>
  <c r="R31" i="21"/>
  <c r="U31" i="21"/>
  <c r="W31" i="21"/>
  <c r="Q31" i="21"/>
  <c r="S17" i="21"/>
  <c r="Q17" i="21"/>
  <c r="V17" i="21"/>
  <c r="R17" i="21"/>
  <c r="U17" i="21"/>
  <c r="X17" i="21"/>
  <c r="AA17" i="21"/>
  <c r="R59" i="21"/>
  <c r="S59" i="21"/>
  <c r="P59" i="21"/>
  <c r="T59" i="21"/>
  <c r="W59" i="21"/>
  <c r="X59" i="21"/>
  <c r="Y59" i="21"/>
  <c r="Q59" i="21"/>
  <c r="U59" i="21"/>
  <c r="Z59" i="21"/>
  <c r="AA59" i="21"/>
  <c r="V59" i="21"/>
  <c r="O57" i="21"/>
  <c r="O58" i="21" s="1"/>
  <c r="N57" i="21"/>
  <c r="N58" i="21" s="1"/>
  <c r="M57" i="21"/>
  <c r="M58" i="21" s="1"/>
  <c r="L57" i="21"/>
  <c r="L58" i="21" s="1"/>
  <c r="K57" i="21"/>
  <c r="K58" i="21" s="1"/>
  <c r="J57" i="21"/>
  <c r="J58" i="21" s="1"/>
  <c r="I57" i="21"/>
  <c r="I58" i="21" s="1"/>
  <c r="H57" i="21"/>
  <c r="H58" i="21" s="1"/>
  <c r="G57" i="21"/>
  <c r="G58" i="21" s="1"/>
  <c r="F57" i="21"/>
  <c r="F58" i="21" s="1"/>
  <c r="E57" i="21"/>
  <c r="E58" i="21" s="1"/>
  <c r="D57" i="21"/>
  <c r="D58" i="21" s="1"/>
  <c r="M55" i="21"/>
  <c r="J55" i="21"/>
  <c r="G55" i="21"/>
  <c r="D55" i="21"/>
  <c r="O54" i="21"/>
  <c r="O55" i="21" s="1"/>
  <c r="N54" i="21"/>
  <c r="N55" i="21" s="1"/>
  <c r="L54" i="21"/>
  <c r="L55" i="21" s="1"/>
  <c r="K54" i="21"/>
  <c r="K55" i="21" s="1"/>
  <c r="I54" i="21"/>
  <c r="I55" i="21" s="1"/>
  <c r="H54" i="21"/>
  <c r="H55" i="21" s="1"/>
  <c r="F54" i="21"/>
  <c r="F55" i="21" s="1"/>
  <c r="E54" i="21"/>
  <c r="E55" i="21" s="1"/>
  <c r="O51" i="21"/>
  <c r="O52" i="21" s="1"/>
  <c r="N51" i="21"/>
  <c r="N52" i="21" s="1"/>
  <c r="M51" i="21"/>
  <c r="M52" i="21" s="1"/>
  <c r="L51" i="21"/>
  <c r="L52" i="21" s="1"/>
  <c r="K51" i="21"/>
  <c r="K52" i="21" s="1"/>
  <c r="J51" i="21"/>
  <c r="J52" i="21" s="1"/>
  <c r="I51" i="21"/>
  <c r="I52" i="21" s="1"/>
  <c r="H51" i="21"/>
  <c r="H52" i="21" s="1"/>
  <c r="G51" i="21"/>
  <c r="G52" i="21" s="1"/>
  <c r="F51" i="21"/>
  <c r="F52" i="21" s="1"/>
  <c r="E51" i="21"/>
  <c r="E52" i="21" s="1"/>
  <c r="D51" i="21"/>
  <c r="D52" i="21" s="1"/>
  <c r="D49" i="21"/>
  <c r="O48" i="21"/>
  <c r="O49" i="21" s="1"/>
  <c r="N48" i="21"/>
  <c r="N49" i="21" s="1"/>
  <c r="M48" i="21"/>
  <c r="M49" i="21" s="1"/>
  <c r="L48" i="21"/>
  <c r="L49" i="21" s="1"/>
  <c r="K48" i="21"/>
  <c r="K49" i="21" s="1"/>
  <c r="J48" i="21"/>
  <c r="J49" i="21" s="1"/>
  <c r="I48" i="21"/>
  <c r="I49" i="21" s="1"/>
  <c r="H48" i="21"/>
  <c r="H49" i="21" s="1"/>
  <c r="G48" i="21"/>
  <c r="G49" i="21" s="1"/>
  <c r="F48" i="21"/>
  <c r="F49" i="21" s="1"/>
  <c r="E48" i="21"/>
  <c r="E49" i="21" s="1"/>
  <c r="O43" i="21"/>
  <c r="O44" i="21" s="1"/>
  <c r="N43" i="21"/>
  <c r="N44" i="21" s="1"/>
  <c r="M43" i="21"/>
  <c r="M44" i="21" s="1"/>
  <c r="L43" i="21"/>
  <c r="L44" i="21" s="1"/>
  <c r="K43" i="21"/>
  <c r="K44" i="21" s="1"/>
  <c r="J43" i="21"/>
  <c r="J44" i="21" s="1"/>
  <c r="I43" i="21"/>
  <c r="I44" i="21" s="1"/>
  <c r="H43" i="21"/>
  <c r="H44" i="21" s="1"/>
  <c r="G43" i="21"/>
  <c r="G44" i="21" s="1"/>
  <c r="F43" i="21"/>
  <c r="F44" i="21" s="1"/>
  <c r="E43" i="21"/>
  <c r="E44" i="21" s="1"/>
  <c r="D43" i="21"/>
  <c r="D44" i="21" s="1"/>
  <c r="O41" i="21"/>
  <c r="N41" i="21"/>
  <c r="M41" i="21"/>
  <c r="D41" i="21"/>
  <c r="L40" i="21"/>
  <c r="L41" i="21" s="1"/>
  <c r="K40" i="21"/>
  <c r="K41" i="21" s="1"/>
  <c r="J40" i="21"/>
  <c r="J41" i="21" s="1"/>
  <c r="I40" i="21"/>
  <c r="I41" i="21" s="1"/>
  <c r="H40" i="21"/>
  <c r="H41" i="21" s="1"/>
  <c r="G40" i="21"/>
  <c r="G41" i="21" s="1"/>
  <c r="F40" i="21"/>
  <c r="F41" i="21" s="1"/>
  <c r="E40" i="21"/>
  <c r="E41" i="21" s="1"/>
  <c r="M38" i="21"/>
  <c r="O37" i="21"/>
  <c r="O38" i="21" s="1"/>
  <c r="N37" i="21"/>
  <c r="N38" i="21" s="1"/>
  <c r="L37" i="21"/>
  <c r="L38" i="21" s="1"/>
  <c r="K37" i="21"/>
  <c r="K38" i="21" s="1"/>
  <c r="J37" i="21"/>
  <c r="J38" i="21" s="1"/>
  <c r="I37" i="21"/>
  <c r="I38" i="21" s="1"/>
  <c r="H37" i="21"/>
  <c r="H38" i="21" s="1"/>
  <c r="G37" i="21"/>
  <c r="G38" i="21" s="1"/>
  <c r="F37" i="21"/>
  <c r="F38" i="21" s="1"/>
  <c r="E37" i="21"/>
  <c r="E38" i="21" s="1"/>
  <c r="D37" i="21"/>
  <c r="D38" i="21" s="1"/>
  <c r="D35" i="21"/>
  <c r="O34" i="21"/>
  <c r="O35" i="21" s="1"/>
  <c r="N34" i="21"/>
  <c r="N35" i="21" s="1"/>
  <c r="M34" i="21"/>
  <c r="M35" i="21" s="1"/>
  <c r="L34" i="21"/>
  <c r="L35" i="21" s="1"/>
  <c r="K34" i="21"/>
  <c r="K35" i="21" s="1"/>
  <c r="J34" i="21"/>
  <c r="J35" i="21" s="1"/>
  <c r="I34" i="21"/>
  <c r="I35" i="21" s="1"/>
  <c r="H34" i="21"/>
  <c r="H35" i="21" s="1"/>
  <c r="G34" i="21"/>
  <c r="G35" i="21" s="1"/>
  <c r="F34" i="21"/>
  <c r="F35" i="21" s="1"/>
  <c r="E34" i="21"/>
  <c r="E35" i="21" s="1"/>
  <c r="M30" i="21"/>
  <c r="O29" i="21"/>
  <c r="O30" i="21" s="1"/>
  <c r="N29" i="21"/>
  <c r="N30" i="21" s="1"/>
  <c r="L29" i="21"/>
  <c r="L30" i="21" s="1"/>
  <c r="K29" i="21"/>
  <c r="K30" i="21" s="1"/>
  <c r="J29" i="21"/>
  <c r="J30" i="21" s="1"/>
  <c r="I29" i="21"/>
  <c r="I30" i="21" s="1"/>
  <c r="H29" i="21"/>
  <c r="H30" i="21" s="1"/>
  <c r="G29" i="21"/>
  <c r="G30" i="21" s="1"/>
  <c r="F29" i="21"/>
  <c r="F30" i="21" s="1"/>
  <c r="E29" i="21"/>
  <c r="E30" i="21" s="1"/>
  <c r="D29" i="21"/>
  <c r="D30" i="21" s="1"/>
  <c r="O26" i="21"/>
  <c r="O27" i="21" s="1"/>
  <c r="N26" i="21"/>
  <c r="N27" i="21" s="1"/>
  <c r="M26" i="21"/>
  <c r="M27" i="21" s="1"/>
  <c r="L26" i="21"/>
  <c r="L27" i="21" s="1"/>
  <c r="K26" i="21"/>
  <c r="K27" i="21" s="1"/>
  <c r="J26" i="21"/>
  <c r="J27" i="21" s="1"/>
  <c r="I26" i="21"/>
  <c r="I27" i="21" s="1"/>
  <c r="H26" i="21"/>
  <c r="H27" i="21" s="1"/>
  <c r="G26" i="21"/>
  <c r="G27" i="21" s="1"/>
  <c r="F26" i="21"/>
  <c r="F27" i="21" s="1"/>
  <c r="E26" i="21"/>
  <c r="E27" i="21" s="1"/>
  <c r="D26" i="21"/>
  <c r="D27" i="21" s="1"/>
  <c r="O23" i="21"/>
  <c r="O24" i="21" s="1"/>
  <c r="N23" i="21"/>
  <c r="N24" i="21" s="1"/>
  <c r="M23" i="21"/>
  <c r="M24" i="21" s="1"/>
  <c r="L23" i="21"/>
  <c r="L24" i="21" s="1"/>
  <c r="K23" i="21"/>
  <c r="K24" i="21" s="1"/>
  <c r="J23" i="21"/>
  <c r="J24" i="21" s="1"/>
  <c r="H23" i="21"/>
  <c r="H24" i="21" s="1"/>
  <c r="G23" i="21"/>
  <c r="G24" i="21" s="1"/>
  <c r="F23" i="21"/>
  <c r="F24" i="21" s="1"/>
  <c r="E23" i="21"/>
  <c r="E24" i="21" s="1"/>
  <c r="D23" i="21"/>
  <c r="D24" i="21" s="1"/>
  <c r="O20" i="21"/>
  <c r="O21" i="21" s="1"/>
  <c r="N20" i="21"/>
  <c r="N21" i="21" s="1"/>
  <c r="M20" i="21"/>
  <c r="M21" i="21" s="1"/>
  <c r="L20" i="21"/>
  <c r="L21" i="21" s="1"/>
  <c r="K20" i="21"/>
  <c r="K21" i="21" s="1"/>
  <c r="J20" i="21"/>
  <c r="J21" i="21" s="1"/>
  <c r="I20" i="21"/>
  <c r="I21" i="21" s="1"/>
  <c r="H20" i="21"/>
  <c r="H21" i="21" s="1"/>
  <c r="G20" i="21"/>
  <c r="G21" i="21" s="1"/>
  <c r="F20" i="21"/>
  <c r="F21" i="21" s="1"/>
  <c r="E20" i="21"/>
  <c r="E21" i="21" s="1"/>
  <c r="D20" i="21"/>
  <c r="D21" i="21" s="1"/>
  <c r="D45" i="21" l="1"/>
  <c r="F45" i="21"/>
  <c r="J45" i="21"/>
  <c r="N45" i="21"/>
  <c r="D31" i="21"/>
  <c r="L31" i="21"/>
  <c r="F31" i="21"/>
  <c r="J31" i="21"/>
  <c r="H45" i="21"/>
  <c r="L45" i="21"/>
  <c r="H31" i="21"/>
  <c r="G31" i="21"/>
  <c r="K31" i="21"/>
  <c r="O31" i="21"/>
  <c r="E45" i="21"/>
  <c r="I45" i="21"/>
  <c r="M45" i="21"/>
  <c r="E31" i="21"/>
  <c r="I31" i="21"/>
  <c r="M31" i="21"/>
  <c r="G45" i="21"/>
  <c r="K45" i="21"/>
  <c r="O45" i="21"/>
  <c r="N31" i="21"/>
  <c r="G59" i="21"/>
  <c r="K59" i="21"/>
  <c r="O59" i="21"/>
  <c r="H59" i="21"/>
  <c r="D59" i="21"/>
  <c r="E59" i="21"/>
  <c r="I59" i="21"/>
  <c r="M59" i="21"/>
  <c r="L59" i="21"/>
  <c r="F59" i="21"/>
  <c r="J59" i="21"/>
  <c r="N59" i="21"/>
  <c r="O15" i="21" l="1"/>
  <c r="O16" i="21" s="1"/>
  <c r="N15" i="21"/>
  <c r="N16" i="21" s="1"/>
  <c r="M15" i="21"/>
  <c r="M16" i="21" s="1"/>
  <c r="L15" i="21"/>
  <c r="L16" i="21" s="1"/>
  <c r="K15" i="21"/>
  <c r="K16" i="21" s="1"/>
  <c r="J15" i="21"/>
  <c r="J16" i="21" s="1"/>
  <c r="I15" i="21"/>
  <c r="I16" i="21" s="1"/>
  <c r="H15" i="21"/>
  <c r="H16" i="21" s="1"/>
  <c r="G15" i="21"/>
  <c r="G16" i="21" s="1"/>
  <c r="F15" i="21"/>
  <c r="F16" i="21" s="1"/>
  <c r="E15" i="21"/>
  <c r="E16" i="21" s="1"/>
  <c r="D15" i="21"/>
  <c r="D16" i="21" s="1"/>
  <c r="O12" i="21"/>
  <c r="O13" i="21" s="1"/>
  <c r="N12" i="21"/>
  <c r="N13" i="21" s="1"/>
  <c r="M12" i="21"/>
  <c r="M13" i="21" s="1"/>
  <c r="L12" i="21"/>
  <c r="L13" i="21" s="1"/>
  <c r="K12" i="21"/>
  <c r="K13" i="21" s="1"/>
  <c r="J12" i="21"/>
  <c r="J13" i="21" s="1"/>
  <c r="I12" i="21"/>
  <c r="I13" i="21" s="1"/>
  <c r="H12" i="21"/>
  <c r="H13" i="21" s="1"/>
  <c r="G12" i="21"/>
  <c r="G13" i="21" s="1"/>
  <c r="F12" i="21"/>
  <c r="F13" i="21" s="1"/>
  <c r="E12" i="21"/>
  <c r="E13" i="21" s="1"/>
  <c r="D12" i="21"/>
  <c r="D13" i="21" s="1"/>
  <c r="O9" i="21"/>
  <c r="O10" i="21" s="1"/>
  <c r="N9" i="21"/>
  <c r="N10" i="21" s="1"/>
  <c r="M9" i="21"/>
  <c r="M10" i="21" s="1"/>
  <c r="L9" i="21"/>
  <c r="L10" i="21" s="1"/>
  <c r="K9" i="21"/>
  <c r="K10" i="21" s="1"/>
  <c r="J9" i="21"/>
  <c r="J10" i="21" s="1"/>
  <c r="I9" i="21"/>
  <c r="I10" i="21" s="1"/>
  <c r="H9" i="21"/>
  <c r="H10" i="21" s="1"/>
  <c r="G9" i="21"/>
  <c r="G10" i="21" s="1"/>
  <c r="F9" i="21"/>
  <c r="F10" i="21" s="1"/>
  <c r="E9" i="21"/>
  <c r="E10" i="21" s="1"/>
  <c r="D9" i="21"/>
  <c r="D10" i="21" s="1"/>
  <c r="O6" i="21"/>
  <c r="O7" i="21" s="1"/>
  <c r="O17" i="21" s="1"/>
  <c r="N6" i="21"/>
  <c r="N7" i="21" s="1"/>
  <c r="N17" i="21" s="1"/>
  <c r="M6" i="21"/>
  <c r="M7" i="21" s="1"/>
  <c r="M17" i="21" s="1"/>
  <c r="L6" i="21"/>
  <c r="L7" i="21" s="1"/>
  <c r="L17" i="21" s="1"/>
  <c r="K6" i="21"/>
  <c r="K7" i="21" s="1"/>
  <c r="K17" i="21" s="1"/>
  <c r="J6" i="21"/>
  <c r="J7" i="21" s="1"/>
  <c r="J17" i="21" s="1"/>
  <c r="I6" i="21"/>
  <c r="I7" i="21" s="1"/>
  <c r="I17" i="21" s="1"/>
  <c r="H6" i="21"/>
  <c r="H7" i="21" s="1"/>
  <c r="H17" i="21" s="1"/>
  <c r="G6" i="21"/>
  <c r="G7" i="21" s="1"/>
  <c r="G17" i="21" s="1"/>
  <c r="F6" i="21"/>
  <c r="F7" i="21" s="1"/>
  <c r="F17" i="21" s="1"/>
  <c r="E6" i="21"/>
  <c r="E7" i="21" s="1"/>
  <c r="E17" i="21" s="1"/>
  <c r="D7" i="21" l="1"/>
  <c r="D17" i="21" s="1"/>
</calcChain>
</file>

<file path=xl/sharedStrings.xml><?xml version="1.0" encoding="utf-8"?>
<sst xmlns="http://schemas.openxmlformats.org/spreadsheetml/2006/main" count="456" uniqueCount="129">
  <si>
    <t xml:space="preserve">Տարիքային խումբ
0-3 </t>
  </si>
  <si>
    <t>Տարիքային խումբ
3-6</t>
  </si>
  <si>
    <t>Տարիքային խումբ
6-15</t>
  </si>
  <si>
    <t>Տարիքային խումբ
15-18</t>
  </si>
  <si>
    <t>Միջին</t>
  </si>
  <si>
    <t>Ծանր</t>
  </si>
  <si>
    <t>Խորը</t>
  </si>
  <si>
    <t>շաբաթական 2անգամ *45 րոպե*3ամիս</t>
  </si>
  <si>
    <t>շաբաթական 3 անգամ *45 րոպե*3ամիս</t>
  </si>
  <si>
    <t>շաբաթական 2անգամ *45 րոպե*2ամիս</t>
  </si>
  <si>
    <t>շաբաթական 1 անգամ *45 րոպե*3ամիս</t>
  </si>
  <si>
    <t>շաբաթական 2 անգամ *45 րոպե*4 ամիս</t>
  </si>
  <si>
    <t>շաբաթական 2 անգամ *30 րոպե*4 ամիս</t>
  </si>
  <si>
    <t>շաբաթական 3 անգամ *30 րոպե*6 ամիս</t>
  </si>
  <si>
    <t>շաբաթական 4 անգամ *30 րոպե*6 ամիս</t>
  </si>
  <si>
    <t>շաբաթական 3 անգամ *45 րոպե*6 ամիս</t>
  </si>
  <si>
    <t>շաբաթական 4 անգամ *45 րոպե*6 ամիս</t>
  </si>
  <si>
    <t>շաբաթական 2 անգամ *45 րոպե*3 ամիս</t>
  </si>
  <si>
    <t>շաբաթական 1 անգամ *45 րոպե*3 ամիս</t>
  </si>
  <si>
    <t>շաբաթական 2 անգամ * 30 րոպե*3 ամիս</t>
  </si>
  <si>
    <t>շաբաթական 3 անգամ * 30 րոպե* 4 ամիս</t>
  </si>
  <si>
    <t>շաբաթական 4 անգամ * 40 րոպե*9 ամիս</t>
  </si>
  <si>
    <t>շաբաթական 4 անգամ * 40 րոպե*12 ամիս</t>
  </si>
  <si>
    <t>շաբաթական 3 անգամ * 40 րոպե* 3 ամիս</t>
  </si>
  <si>
    <t>շաբաթական 4 անգամ * 40 րոպե*6 ամիս</t>
  </si>
  <si>
    <t>շաբաթական 4 անգամ * 30 րոպե*9 ամիս</t>
  </si>
  <si>
    <t>շաբաթական 4 անգամ * 30 րոպե*12 ամիս</t>
  </si>
  <si>
    <t>շաբաթական 3 անգամ * 40 րոպե*6 ամիս</t>
  </si>
  <si>
    <t>շաբաթական 1 անգամ * 30 րոպե*3 ամիս</t>
  </si>
  <si>
    <t>շաբաթական 2 անգամ * 40 րոպե*3 ամիս</t>
  </si>
  <si>
    <t>շաբաթական 2 անգամ * 45 րոպե*6 ամիս</t>
  </si>
  <si>
    <t>շաբաթական 2 անգամ *45 րոպե*3ամիս</t>
  </si>
  <si>
    <t>շաբաթական 2 անգամ * 40 րոպե*4 ամիս</t>
  </si>
  <si>
    <t>շաբաթական 3 անգամ * 40 րոպե*9 ամիս</t>
  </si>
  <si>
    <t>շաբաթական 3 անգամ * 30 րոպե*9 ամիս</t>
  </si>
  <si>
    <t>շաբաթական 2 անգամ *30 րոպե*6ամիս</t>
  </si>
  <si>
    <t>շաբաթական 3 անգամ *40 րոպե*9ամիս</t>
  </si>
  <si>
    <t>շաբաթական 2 անգամ *45 րոպե*9 ամիս</t>
  </si>
  <si>
    <t>շաբաթական 3 անգամ *45 րոպե*9 ամիս</t>
  </si>
  <si>
    <t>շաբաթական 4 անգամ *45 րոպե*9 ամիս</t>
  </si>
  <si>
    <t>շաբաթական 2 անգամ *45 րոպե*6 ամիս</t>
  </si>
  <si>
    <t>շաբաթական 2 անգամ *30 րոպե*6 ամիս</t>
  </si>
  <si>
    <t>շաբաթական 3 անգամ *30 րոպե*9 ամիս</t>
  </si>
  <si>
    <t>շաբաթական 2 անգամ *40 րոպե*6 ամիս</t>
  </si>
  <si>
    <t>շաբաթական 3 անգամ * 40 րոպե*12 ամիս</t>
  </si>
  <si>
    <t>շաբաթական 3 անգամ * 45 րոպե*12 ամիս</t>
  </si>
  <si>
    <t>շաբաթական 3 անգամ * 45 րոպե*9 ամիս</t>
  </si>
  <si>
    <t>շաբաթական 2 անգամ * 30 րոպե*6 ամիս</t>
  </si>
  <si>
    <t>շաբաթական 2 անգամ *30 րոպե*9 ամիս</t>
  </si>
  <si>
    <t>շաբաթական 1 անգամ *30 րոպե*6ամիս</t>
  </si>
  <si>
    <t>շաբաթական 2 անգամ *30 րոպե*9ամիս</t>
  </si>
  <si>
    <t>շաբաթական 2 անգամ *40 րոպե*9ամիս</t>
  </si>
  <si>
    <t>շաբաթական 1 անգամ *45 րոպե*6 ամիս</t>
  </si>
  <si>
    <t>շաբաթական 2 անգամ *45 րոպե*12 ամիս</t>
  </si>
  <si>
    <t>շաբաթական 1 անգամ *45 րոպե*9ամիս</t>
  </si>
  <si>
    <t>շաբաթական 2 անգամ * 45 րոպե*9 ամիս</t>
  </si>
  <si>
    <t>շաբաթական 4 անգամ * 45 րոպե*9 ամիս</t>
  </si>
  <si>
    <t>շաբաթական 2 անգամ * 45 րոպե*12 ամիս</t>
  </si>
  <si>
    <t>շաբաթական 2 անգամ *45 րոպե*9ամիս</t>
  </si>
  <si>
    <t>շաբաթական 3 անգամ *45 րոպե*9ամիս</t>
  </si>
  <si>
    <t>շաբաթական 2 անգամ * 30 րոպե*9 ամիս</t>
  </si>
  <si>
    <t>շաբաթական 1 անգամ * 40 րոպե*6 ամիս</t>
  </si>
  <si>
    <t>շաբաթական 2 անգամ * 40 րոպե*9 ամիս</t>
  </si>
  <si>
    <t>շաբաթական 1 անգամ * 45 րոպե*6 ամիս</t>
  </si>
  <si>
    <t>շաբաթական 1 անգամ * 45 րոպե* 6 ամիս</t>
  </si>
  <si>
    <t>շաբաթական 1 անգամ * 30 րոպե* 6 ամիս</t>
  </si>
  <si>
    <t>շաբաթական 3 անգամ * 30 րոպե*12 ամիս</t>
  </si>
  <si>
    <t>շաբաթական 1 անգամ * 40 րոպե*3 ամիս</t>
  </si>
  <si>
    <t>շաբաթական 2 անգամ * 40 րոպե*6 ամիս</t>
  </si>
  <si>
    <t>շաբաթական 1 անգամ *30 րոպե*6 ամիս</t>
  </si>
  <si>
    <t>շաբաթական 1 անգամ *40 րոպե*6ամիս</t>
  </si>
  <si>
    <t>շաբաթական 2 անգամ *40 րոպե*9 ամիս</t>
  </si>
  <si>
    <t>շաբաթական 2 անգամ *45 րոպե*6ամիս</t>
  </si>
  <si>
    <t>շաբաթական 2 անգամ * 40 րոպե*6ամիս</t>
  </si>
  <si>
    <t>շաբաթական 2 անգամ *30 րոպե*3ամիս</t>
  </si>
  <si>
    <t>շաբաթական 2անգամ *45 րոպե*6ամիս</t>
  </si>
  <si>
    <t>շաբաթական 3 անգամ *30 րոպե*12 ամիս</t>
  </si>
  <si>
    <t>շաբաթական 3 անգամ *45 րոպե*12 ամիս</t>
  </si>
  <si>
    <t>շաբաթական 3 անգամ *40 րոպե*9 ամիս</t>
  </si>
  <si>
    <t>շաբաթական 4 անգամ *40 րոպե*12 ամիս</t>
  </si>
  <si>
    <t>շաբաթական 2 անգամ * 30 րոպե* 6 ամիս</t>
  </si>
  <si>
    <t>շաբաթական 3 անգամ * 30 րոպե* 6 ամիս</t>
  </si>
  <si>
    <t>շաբաթական 2 անգամ * 40 րոպե* 6 ամիս</t>
  </si>
  <si>
    <t>շաբաթական 2 անգամ * 45 րոպե* 6 ամիս</t>
  </si>
  <si>
    <t>շաբաթական 2անգամ * 40 րոպե* 3 ամիս</t>
  </si>
  <si>
    <t>Ծառայությունների տրամադրման տարեկան քանակները</t>
  </si>
  <si>
    <t>Հենաշարժական խնդիրներով հաշմանդամություն ունեցող անձանց ծառայություններ</t>
  </si>
  <si>
    <t>Մտավոր խնդիրներով հաշմանդամություն ունեցող անձանց ծառայություններ</t>
  </si>
  <si>
    <t>Տեսողության խնդիրներով հաշմանդամություն ունեցող անձանց ծառայություններ</t>
  </si>
  <si>
    <t>Լսողության խնդիրներով հաշմանդամություն ունեցող անձանց ծառայություններ</t>
  </si>
  <si>
    <t>Ընդամենը ծառայությունների գին մտավոր խնդիրների դեպքում</t>
  </si>
  <si>
    <t>Ընդամենը ծառայությունների գին տեսողության խնդիրների դեպքում</t>
  </si>
  <si>
    <t>Տարիքային խումբ
18-24</t>
  </si>
  <si>
    <t>Տարիքային խումբ
24-60</t>
  </si>
  <si>
    <t>Տարիքային խումբ
60-75</t>
  </si>
  <si>
    <t>Տարիքային խումբ
75+</t>
  </si>
  <si>
    <t>շաբաթական 1 անգամ *45 րոպե*1.5ամիս</t>
  </si>
  <si>
    <t>շաբաթական 2 անգամ *45 րոպե*2 ամիս</t>
  </si>
  <si>
    <t>շաբաթական 3 անգամ *45 րոպե*3 ամիս</t>
  </si>
  <si>
    <t>շաբաթական 4 անգամ *45 րոպե*3 ամիս</t>
  </si>
  <si>
    <t>շաբաթական 2անգամ * 40 րոպե* 1.5 ամիս</t>
  </si>
  <si>
    <t>շաբաթական 4 անգամ * 40 րոպե*3 ամիս</t>
  </si>
  <si>
    <t>շաբաթական 3 անգամ * 40 րոպե* 1.5 ամիս</t>
  </si>
  <si>
    <t>շաբաթական 1 անգամ *45 րոպե*4.5ամիս</t>
  </si>
  <si>
    <t>շաբաթական 2 անգամ *45 րոպե*4.5 ամիս</t>
  </si>
  <si>
    <t>շաբաթական 1 անգամ * 45 րոպե* 3 ամիս</t>
  </si>
  <si>
    <t>շաբաթական 2 անգամ * 45 րոպե*4.5ամիս</t>
  </si>
  <si>
    <t>շաբաթական 2 անգամ * 45 րոպե*6ամիս</t>
  </si>
  <si>
    <t>շաբաթական 3 անգամ * 40 րոպե*4.5 ամիս</t>
  </si>
  <si>
    <t>շաբաթական 2 անգամ * 40 րոպե*1.5 ամիս</t>
  </si>
  <si>
    <t>շաբաթական 2 անգամ * 40 րոպե*4.5ամիս</t>
  </si>
  <si>
    <t>շաբաթական 2 անգամ * 45 րոպե*3 ամիս</t>
  </si>
  <si>
    <t>շաբաթական 3 անգամ * 45 րոպե*4.5 ամիս</t>
  </si>
  <si>
    <t>շաբաթական 2 անգամ *45 րոպե*2ամիս</t>
  </si>
  <si>
    <t>շաբաթական 2 անգամ * 45 րոպե* 3 ամիս</t>
  </si>
  <si>
    <t>Ընդամենը ծառայությունների գին լսողության խնդիրների դեպքում</t>
  </si>
  <si>
    <t>Հոգեբանական</t>
  </si>
  <si>
    <t>Լոգոպեդական</t>
  </si>
  <si>
    <t>Էրգոթերապևտիկ</t>
  </si>
  <si>
    <t>Կինեզիոլոգիական կամ ադապտիվ ֆիզկոլտուրա</t>
  </si>
  <si>
    <t>Ընդամենը ծառայությունների գին հենաշարժական խնդիրների դեպքում</t>
  </si>
  <si>
    <t>Տիֆլոմանկավարժական</t>
  </si>
  <si>
    <t>սուրդոմանկավարժական</t>
  </si>
  <si>
    <t>Աղյուսակ N 1</t>
  </si>
  <si>
    <t>թերապևտիկ պարապմունքի արժեքը</t>
  </si>
  <si>
    <t>Ծառայությունները</t>
  </si>
  <si>
    <t xml:space="preserve">Տնային պայմաններում խնամք </t>
  </si>
  <si>
    <t>ամսական</t>
  </si>
  <si>
    <t>12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</si>
</sst>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i/>
      <sz val="14"/>
      <color theme="1"/>
      <name val="GHEA Grapalat"/>
      <family val="3"/>
    </font>
    <font>
      <sz val="14"/>
      <color theme="1"/>
      <name val="GHEA Grapalat"/>
      <family val="3"/>
    </font>
    <font>
      <b/>
      <sz val="16"/>
      <color theme="1"/>
      <name val="GHEA Grapalat"/>
      <family val="3"/>
    </font>
    <font>
      <b/>
      <i/>
      <sz val="16"/>
      <name val="GHEA Grapalat"/>
      <family val="3"/>
    </font>
    <font>
      <sz val="12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48">
    <xf numFmtId="0" fontId="0" fillId="0" borderId="0" xfId="0"/>
    <xf numFmtId="0" fontId="2" fillId="0" borderId="1" xfId="0" applyFont="1" applyBorder="1" applyAlignment="1">
      <alignment wrapText="1"/>
    </xf>
    <xf numFmtId="165" fontId="2" fillId="3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4" borderId="0" xfId="0" applyFont="1" applyFill="1" applyAlignment="1">
      <alignment vertical="top" wrapText="1"/>
    </xf>
    <xf numFmtId="0" fontId="2" fillId="0" borderId="0" xfId="0" applyFont="1"/>
    <xf numFmtId="0" fontId="3" fillId="0" borderId="0" xfId="0" applyFont="1"/>
    <xf numFmtId="0" fontId="3" fillId="6" borderId="6" xfId="0" applyFont="1" applyFill="1" applyBorder="1" applyAlignment="1">
      <alignment vertical="top" wrapText="1"/>
    </xf>
    <xf numFmtId="165" fontId="3" fillId="6" borderId="6" xfId="0" applyNumberFormat="1" applyFont="1" applyFill="1" applyBorder="1" applyAlignment="1">
      <alignment vertical="top" wrapText="1"/>
    </xf>
    <xf numFmtId="0" fontId="6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vertical="top" wrapText="1"/>
    </xf>
    <xf numFmtId="165" fontId="4" fillId="2" borderId="6" xfId="0" applyNumberFormat="1" applyFont="1" applyFill="1" applyBorder="1" applyAlignment="1">
      <alignment vertical="top" wrapText="1"/>
    </xf>
    <xf numFmtId="0" fontId="6" fillId="0" borderId="0" xfId="0" applyFont="1"/>
    <xf numFmtId="165" fontId="4" fillId="0" borderId="1" xfId="1" applyNumberFormat="1" applyFont="1" applyBorder="1" applyAlignment="1">
      <alignment vertical="center" wrapText="1"/>
    </xf>
    <xf numFmtId="0" fontId="2" fillId="8" borderId="0" xfId="0" applyFont="1" applyFill="1"/>
    <xf numFmtId="0" fontId="2" fillId="8" borderId="0" xfId="0" applyFont="1" applyFill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6" fillId="8" borderId="0" xfId="0" applyFont="1" applyFill="1"/>
    <xf numFmtId="0" fontId="4" fillId="6" borderId="6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top" wrapText="1"/>
    </xf>
    <xf numFmtId="0" fontId="4" fillId="0" borderId="0" xfId="0" applyFont="1"/>
    <xf numFmtId="0" fontId="2" fillId="0" borderId="1" xfId="0" applyFont="1" applyFill="1" applyBorder="1" applyAlignment="1">
      <alignment wrapText="1"/>
    </xf>
    <xf numFmtId="165" fontId="6" fillId="0" borderId="0" xfId="1" applyNumberFormat="1" applyFont="1" applyAlignment="1">
      <alignment horizontal="center" vertical="center"/>
    </xf>
    <xf numFmtId="165" fontId="3" fillId="2" borderId="6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8" fillId="8" borderId="4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/>
    </xf>
    <xf numFmtId="0" fontId="7" fillId="7" borderId="8" xfId="0" applyFont="1" applyFill="1" applyBorder="1" applyAlignment="1">
      <alignment horizontal="center" textRotation="90" wrapText="1"/>
    </xf>
    <xf numFmtId="0" fontId="2" fillId="7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58236"/>
      <color rgb="FF649A40"/>
      <color rgb="FF003399"/>
      <color rgb="FF0066CC"/>
      <color rgb="FF99CCFF"/>
      <color rgb="FFABD0EB"/>
      <color rgb="FFEAF3FA"/>
      <color rgb="FF7FB7E1"/>
      <color rgb="FF328BCE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t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CR284"/>
  <sheetViews>
    <sheetView tabSelected="1" topLeftCell="A2" zoomScale="70" zoomScaleNormal="70" workbookViewId="0">
      <pane ySplit="2" topLeftCell="A4" activePane="bottomLeft" state="frozen"/>
      <selection activeCell="H2" sqref="H2"/>
      <selection pane="bottomLeft" activeCell="C66" sqref="C66"/>
    </sheetView>
  </sheetViews>
  <sheetFormatPr defaultColWidth="8.875" defaultRowHeight="20.25" x14ac:dyDescent="0.3"/>
  <cols>
    <col min="1" max="1" width="8.875" style="5"/>
    <col min="2" max="2" width="30.625" style="5" customWidth="1"/>
    <col min="3" max="3" width="16.625" style="27" customWidth="1"/>
    <col min="4" max="15" width="16.625" style="5" customWidth="1"/>
    <col min="16" max="27" width="14.875" style="5" customWidth="1"/>
    <col min="28" max="16384" width="8.875" style="5"/>
  </cols>
  <sheetData>
    <row r="1" spans="1:96" ht="26.25" customHeight="1" x14ac:dyDescent="0.3">
      <c r="A1" s="38"/>
      <c r="B1" s="46" t="s">
        <v>85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</row>
    <row r="2" spans="1:96" ht="26.25" customHeight="1" x14ac:dyDescent="0.3">
      <c r="A2" s="38"/>
      <c r="B2" s="36" t="s">
        <v>123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</row>
    <row r="3" spans="1:96" s="6" customFormat="1" ht="69.599999999999994" customHeight="1" x14ac:dyDescent="0.3">
      <c r="A3" s="38"/>
      <c r="B3" s="21" t="s">
        <v>125</v>
      </c>
      <c r="C3" s="22" t="s">
        <v>124</v>
      </c>
      <c r="D3" s="43" t="s">
        <v>0</v>
      </c>
      <c r="E3" s="44"/>
      <c r="F3" s="45"/>
      <c r="G3" s="43" t="s">
        <v>1</v>
      </c>
      <c r="H3" s="44"/>
      <c r="I3" s="45"/>
      <c r="J3" s="43" t="s">
        <v>2</v>
      </c>
      <c r="K3" s="44"/>
      <c r="L3" s="45"/>
      <c r="M3" s="43" t="s">
        <v>3</v>
      </c>
      <c r="N3" s="44"/>
      <c r="O3" s="45"/>
      <c r="P3" s="43" t="s">
        <v>92</v>
      </c>
      <c r="Q3" s="44"/>
      <c r="R3" s="45"/>
      <c r="S3" s="43" t="s">
        <v>93</v>
      </c>
      <c r="T3" s="44"/>
      <c r="U3" s="45"/>
      <c r="V3" s="43" t="s">
        <v>94</v>
      </c>
      <c r="W3" s="44"/>
      <c r="X3" s="45"/>
      <c r="Y3" s="43" t="s">
        <v>95</v>
      </c>
      <c r="Z3" s="44"/>
      <c r="AA3" s="4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</row>
    <row r="4" spans="1:96" s="25" customFormat="1" x14ac:dyDescent="0.35">
      <c r="A4" s="38"/>
      <c r="D4" s="23" t="s">
        <v>4</v>
      </c>
      <c r="E4" s="23" t="s">
        <v>5</v>
      </c>
      <c r="F4" s="23" t="s">
        <v>6</v>
      </c>
      <c r="G4" s="23" t="s">
        <v>4</v>
      </c>
      <c r="H4" s="23" t="s">
        <v>5</v>
      </c>
      <c r="I4" s="23" t="s">
        <v>6</v>
      </c>
      <c r="J4" s="23" t="s">
        <v>4</v>
      </c>
      <c r="K4" s="23" t="s">
        <v>5</v>
      </c>
      <c r="L4" s="23" t="s">
        <v>6</v>
      </c>
      <c r="M4" s="23" t="s">
        <v>4</v>
      </c>
      <c r="N4" s="23" t="s">
        <v>5</v>
      </c>
      <c r="O4" s="23" t="s">
        <v>6</v>
      </c>
      <c r="P4" s="23" t="s">
        <v>4</v>
      </c>
      <c r="Q4" s="23" t="s">
        <v>5</v>
      </c>
      <c r="R4" s="23" t="s">
        <v>6</v>
      </c>
      <c r="S4" s="23" t="s">
        <v>4</v>
      </c>
      <c r="T4" s="23" t="s">
        <v>5</v>
      </c>
      <c r="U4" s="23" t="s">
        <v>6</v>
      </c>
      <c r="V4" s="23" t="s">
        <v>4</v>
      </c>
      <c r="W4" s="23" t="s">
        <v>5</v>
      </c>
      <c r="X4" s="23" t="s">
        <v>6</v>
      </c>
      <c r="Y4" s="23" t="s">
        <v>4</v>
      </c>
      <c r="Z4" s="23" t="s">
        <v>5</v>
      </c>
      <c r="AA4" s="23" t="s">
        <v>6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</row>
    <row r="5" spans="1:96" ht="52.15" customHeight="1" x14ac:dyDescent="0.3">
      <c r="A5" s="37" t="s">
        <v>86</v>
      </c>
      <c r="B5" s="33" t="s">
        <v>116</v>
      </c>
      <c r="C5" s="14">
        <v>4000</v>
      </c>
      <c r="D5" s="1"/>
      <c r="E5" s="1" t="s">
        <v>31</v>
      </c>
      <c r="F5" s="1" t="s">
        <v>8</v>
      </c>
      <c r="G5" s="1" t="s">
        <v>7</v>
      </c>
      <c r="H5" s="1" t="s">
        <v>7</v>
      </c>
      <c r="I5" s="1" t="s">
        <v>8</v>
      </c>
      <c r="J5" s="1" t="s">
        <v>9</v>
      </c>
      <c r="K5" s="1" t="s">
        <v>7</v>
      </c>
      <c r="L5" s="1" t="s">
        <v>7</v>
      </c>
      <c r="M5" s="1" t="s">
        <v>10</v>
      </c>
      <c r="N5" s="1" t="s">
        <v>11</v>
      </c>
      <c r="O5" s="1" t="s">
        <v>11</v>
      </c>
      <c r="P5" s="1" t="s">
        <v>10</v>
      </c>
      <c r="Q5" s="1" t="s">
        <v>11</v>
      </c>
      <c r="R5" s="1" t="s">
        <v>11</v>
      </c>
      <c r="S5" s="1" t="s">
        <v>96</v>
      </c>
      <c r="T5" s="1" t="s">
        <v>97</v>
      </c>
      <c r="U5" s="1" t="s">
        <v>97</v>
      </c>
      <c r="V5" s="1" t="s">
        <v>96</v>
      </c>
      <c r="W5" s="1" t="s">
        <v>97</v>
      </c>
      <c r="X5" s="1" t="s">
        <v>97</v>
      </c>
      <c r="Y5" s="1" t="s">
        <v>96</v>
      </c>
      <c r="Z5" s="1" t="s">
        <v>97</v>
      </c>
      <c r="AA5" s="1" t="s">
        <v>97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</row>
    <row r="6" spans="1:96" ht="17.25" customHeight="1" x14ac:dyDescent="0.3">
      <c r="A6" s="37"/>
      <c r="B6" s="34"/>
      <c r="C6" s="14">
        <v>5000</v>
      </c>
      <c r="D6" s="3"/>
      <c r="E6" s="3">
        <f>2*4*3</f>
        <v>24</v>
      </c>
      <c r="F6" s="3">
        <f>3*4*3</f>
        <v>36</v>
      </c>
      <c r="G6" s="3">
        <f>2*4*3</f>
        <v>24</v>
      </c>
      <c r="H6" s="3">
        <f>2*4*3</f>
        <v>24</v>
      </c>
      <c r="I6" s="3">
        <f>3*4*3</f>
        <v>36</v>
      </c>
      <c r="J6" s="3">
        <f>2*4*2</f>
        <v>16</v>
      </c>
      <c r="K6" s="3">
        <f>2*4*3</f>
        <v>24</v>
      </c>
      <c r="L6" s="3">
        <f>2*4*3</f>
        <v>24</v>
      </c>
      <c r="M6" s="3">
        <f>1*4*3</f>
        <v>12</v>
      </c>
      <c r="N6" s="3">
        <f>2*4*4</f>
        <v>32</v>
      </c>
      <c r="O6" s="3">
        <f>2*4*4</f>
        <v>32</v>
      </c>
      <c r="P6" s="3">
        <f>1*4*3</f>
        <v>12</v>
      </c>
      <c r="Q6" s="3">
        <f>2*4*4</f>
        <v>32</v>
      </c>
      <c r="R6" s="3">
        <f>2*4*4</f>
        <v>32</v>
      </c>
      <c r="S6" s="3">
        <f>1*4*1.5</f>
        <v>6</v>
      </c>
      <c r="T6" s="3">
        <f>2*4*2</f>
        <v>16</v>
      </c>
      <c r="U6" s="3">
        <f>2*4*2</f>
        <v>16</v>
      </c>
      <c r="V6" s="3">
        <f t="shared" ref="V6" si="0">1*4*1.5</f>
        <v>6</v>
      </c>
      <c r="W6" s="3">
        <f t="shared" ref="W6:X6" si="1">2*4*2</f>
        <v>16</v>
      </c>
      <c r="X6" s="3">
        <f t="shared" si="1"/>
        <v>16</v>
      </c>
      <c r="Y6" s="3">
        <f t="shared" ref="Y6" si="2">1*4*1.5</f>
        <v>6</v>
      </c>
      <c r="Z6" s="3">
        <f t="shared" ref="Z6:AA6" si="3">2*4*2</f>
        <v>16</v>
      </c>
      <c r="AA6" s="3">
        <f t="shared" si="3"/>
        <v>16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</row>
    <row r="7" spans="1:96" ht="17.25" customHeight="1" x14ac:dyDescent="0.3">
      <c r="A7" s="37"/>
      <c r="B7" s="35"/>
      <c r="C7" s="14">
        <v>6000</v>
      </c>
      <c r="D7" s="2">
        <f>D6*$C$5</f>
        <v>0</v>
      </c>
      <c r="E7" s="2">
        <f>E6*$C$6</f>
        <v>120000</v>
      </c>
      <c r="F7" s="2">
        <f>F6*$C$7</f>
        <v>216000</v>
      </c>
      <c r="G7" s="2">
        <f>G6*$C$5</f>
        <v>96000</v>
      </c>
      <c r="H7" s="2">
        <f>H6*$C$6</f>
        <v>120000</v>
      </c>
      <c r="I7" s="2">
        <f>I6*$C$7</f>
        <v>216000</v>
      </c>
      <c r="J7" s="2">
        <f>J6*$C$5</f>
        <v>64000</v>
      </c>
      <c r="K7" s="2">
        <f>K6*$C$6</f>
        <v>120000</v>
      </c>
      <c r="L7" s="2">
        <f>L6*$C$7</f>
        <v>144000</v>
      </c>
      <c r="M7" s="2">
        <f>M6*$C$5</f>
        <v>48000</v>
      </c>
      <c r="N7" s="2">
        <f>N6*$C$6</f>
        <v>160000</v>
      </c>
      <c r="O7" s="2">
        <f>O6*$C$7</f>
        <v>192000</v>
      </c>
      <c r="P7" s="2">
        <f>P6*$C$5</f>
        <v>48000</v>
      </c>
      <c r="Q7" s="2">
        <f>Q6*$C$6</f>
        <v>160000</v>
      </c>
      <c r="R7" s="2">
        <f>R6*$C$7</f>
        <v>192000</v>
      </c>
      <c r="S7" s="2">
        <f>S6*$C$5</f>
        <v>24000</v>
      </c>
      <c r="T7" s="2">
        <f>T6*$C$6</f>
        <v>80000</v>
      </c>
      <c r="U7" s="2">
        <f>U6*$C$7</f>
        <v>96000</v>
      </c>
      <c r="V7" s="2">
        <f>V6*$C$5</f>
        <v>24000</v>
      </c>
      <c r="W7" s="2">
        <f>W6*$C$6</f>
        <v>80000</v>
      </c>
      <c r="X7" s="2">
        <f>X6*$C$7</f>
        <v>96000</v>
      </c>
      <c r="Y7" s="2">
        <f>Y6*$C$5</f>
        <v>24000</v>
      </c>
      <c r="Z7" s="2">
        <f>Z6*$C$6</f>
        <v>80000</v>
      </c>
      <c r="AA7" s="2">
        <f>AA6*$C$7</f>
        <v>96000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</row>
    <row r="8" spans="1:96" ht="57" customHeight="1" x14ac:dyDescent="0.3">
      <c r="A8" s="37"/>
      <c r="B8" s="33" t="s">
        <v>117</v>
      </c>
      <c r="C8" s="14">
        <v>4000</v>
      </c>
      <c r="D8" s="1" t="s">
        <v>12</v>
      </c>
      <c r="E8" s="1" t="s">
        <v>13</v>
      </c>
      <c r="F8" s="1" t="s">
        <v>14</v>
      </c>
      <c r="G8" s="1" t="s">
        <v>12</v>
      </c>
      <c r="H8" s="1" t="s">
        <v>15</v>
      </c>
      <c r="I8" s="1" t="s">
        <v>16</v>
      </c>
      <c r="J8" s="1" t="s">
        <v>11</v>
      </c>
      <c r="K8" s="1" t="s">
        <v>15</v>
      </c>
      <c r="L8" s="1" t="s">
        <v>16</v>
      </c>
      <c r="M8" s="1" t="s">
        <v>11</v>
      </c>
      <c r="N8" s="1" t="s">
        <v>15</v>
      </c>
      <c r="O8" s="1" t="s">
        <v>16</v>
      </c>
      <c r="P8" s="1" t="s">
        <v>11</v>
      </c>
      <c r="Q8" s="1" t="s">
        <v>15</v>
      </c>
      <c r="R8" s="1" t="s">
        <v>16</v>
      </c>
      <c r="S8" s="1" t="s">
        <v>97</v>
      </c>
      <c r="T8" s="1" t="s">
        <v>98</v>
      </c>
      <c r="U8" s="1" t="s">
        <v>99</v>
      </c>
      <c r="V8" s="1" t="s">
        <v>97</v>
      </c>
      <c r="W8" s="1" t="s">
        <v>98</v>
      </c>
      <c r="X8" s="1" t="s">
        <v>99</v>
      </c>
      <c r="Y8" s="1" t="s">
        <v>97</v>
      </c>
      <c r="Z8" s="1" t="s">
        <v>98</v>
      </c>
      <c r="AA8" s="1" t="s">
        <v>99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</row>
    <row r="9" spans="1:96" ht="17.25" customHeight="1" x14ac:dyDescent="0.3">
      <c r="A9" s="37"/>
      <c r="B9" s="34"/>
      <c r="C9" s="14">
        <v>5000</v>
      </c>
      <c r="D9" s="3">
        <f>2*4*4</f>
        <v>32</v>
      </c>
      <c r="E9" s="3">
        <f>3*4*6</f>
        <v>72</v>
      </c>
      <c r="F9" s="3">
        <f>4*4*6</f>
        <v>96</v>
      </c>
      <c r="G9" s="3">
        <f>2*4*4</f>
        <v>32</v>
      </c>
      <c r="H9" s="3">
        <f>3*4*6</f>
        <v>72</v>
      </c>
      <c r="I9" s="3">
        <f>4*4*6</f>
        <v>96</v>
      </c>
      <c r="J9" s="3">
        <f>2*4*4</f>
        <v>32</v>
      </c>
      <c r="K9" s="3">
        <f>3*4*6</f>
        <v>72</v>
      </c>
      <c r="L9" s="3">
        <f>4*4*6</f>
        <v>96</v>
      </c>
      <c r="M9" s="3">
        <f>2*4*4</f>
        <v>32</v>
      </c>
      <c r="N9" s="3">
        <f>3*4*6</f>
        <v>72</v>
      </c>
      <c r="O9" s="3">
        <f>4*4*6</f>
        <v>96</v>
      </c>
      <c r="P9" s="3">
        <f>2*4*4</f>
        <v>32</v>
      </c>
      <c r="Q9" s="3">
        <f>3*4*6</f>
        <v>72</v>
      </c>
      <c r="R9" s="3">
        <f>4*4*6</f>
        <v>96</v>
      </c>
      <c r="S9" s="3">
        <f>2*4*2</f>
        <v>16</v>
      </c>
      <c r="T9" s="3">
        <f>3*4*3</f>
        <v>36</v>
      </c>
      <c r="U9" s="3">
        <f>4*4*3</f>
        <v>48</v>
      </c>
      <c r="V9" s="3">
        <f t="shared" ref="V9" si="4">2*4*2</f>
        <v>16</v>
      </c>
      <c r="W9" s="3">
        <f t="shared" ref="W9" si="5">3*4*3</f>
        <v>36</v>
      </c>
      <c r="X9" s="3">
        <f t="shared" ref="X9" si="6">4*4*3</f>
        <v>48</v>
      </c>
      <c r="Y9" s="3">
        <f t="shared" ref="Y9" si="7">2*4*2</f>
        <v>16</v>
      </c>
      <c r="Z9" s="3">
        <f t="shared" ref="Z9" si="8">3*4*3</f>
        <v>36</v>
      </c>
      <c r="AA9" s="3">
        <f t="shared" ref="AA9" si="9">4*4*3</f>
        <v>48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</row>
    <row r="10" spans="1:96" ht="32.25" customHeight="1" x14ac:dyDescent="0.3">
      <c r="A10" s="37"/>
      <c r="B10" s="35"/>
      <c r="C10" s="14">
        <v>6000</v>
      </c>
      <c r="D10" s="2">
        <f>D9*$C$5</f>
        <v>128000</v>
      </c>
      <c r="E10" s="2">
        <f>E9*$C$6</f>
        <v>360000</v>
      </c>
      <c r="F10" s="2">
        <f>F9*$C$7</f>
        <v>576000</v>
      </c>
      <c r="G10" s="2">
        <f>G9*$C$5</f>
        <v>128000</v>
      </c>
      <c r="H10" s="2">
        <f>H9*$C$6</f>
        <v>360000</v>
      </c>
      <c r="I10" s="2">
        <f>I9*$C$7</f>
        <v>576000</v>
      </c>
      <c r="J10" s="2">
        <f>J9*$C$5</f>
        <v>128000</v>
      </c>
      <c r="K10" s="2">
        <f>K9*$C$6</f>
        <v>360000</v>
      </c>
      <c r="L10" s="2">
        <f>L9*$C$7</f>
        <v>576000</v>
      </c>
      <c r="M10" s="2">
        <f>M9*$C$5</f>
        <v>128000</v>
      </c>
      <c r="N10" s="2">
        <f>N9*$C$6</f>
        <v>360000</v>
      </c>
      <c r="O10" s="2">
        <f>O9*$C$7</f>
        <v>576000</v>
      </c>
      <c r="P10" s="2">
        <f>P9*$C$5</f>
        <v>128000</v>
      </c>
      <c r="Q10" s="2">
        <f>Q9*$C$6</f>
        <v>360000</v>
      </c>
      <c r="R10" s="2">
        <f>R9*$C$7</f>
        <v>576000</v>
      </c>
      <c r="S10" s="2">
        <f>S9*$C$5</f>
        <v>64000</v>
      </c>
      <c r="T10" s="2">
        <f>T9*$C$6</f>
        <v>180000</v>
      </c>
      <c r="U10" s="2">
        <f>U9*$C$7</f>
        <v>288000</v>
      </c>
      <c r="V10" s="2">
        <f>V9*$C$5</f>
        <v>64000</v>
      </c>
      <c r="W10" s="2">
        <f>W9*$C$6</f>
        <v>180000</v>
      </c>
      <c r="X10" s="2">
        <f>X9*$C$7</f>
        <v>288000</v>
      </c>
      <c r="Y10" s="2">
        <f>Y9*$C$5</f>
        <v>64000</v>
      </c>
      <c r="Z10" s="2">
        <f>Z9*$C$6</f>
        <v>180000</v>
      </c>
      <c r="AA10" s="2">
        <f>AA9*$C$7</f>
        <v>288000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</row>
    <row r="11" spans="1:96" ht="51.75" customHeight="1" x14ac:dyDescent="0.3">
      <c r="A11" s="37"/>
      <c r="B11" s="33" t="s">
        <v>118</v>
      </c>
      <c r="C11" s="14">
        <v>4000</v>
      </c>
      <c r="D11" s="1" t="s">
        <v>20</v>
      </c>
      <c r="E11" s="1" t="s">
        <v>21</v>
      </c>
      <c r="F11" s="1" t="s">
        <v>22</v>
      </c>
      <c r="G11" s="1" t="s">
        <v>20</v>
      </c>
      <c r="H11" s="1" t="s">
        <v>21</v>
      </c>
      <c r="I11" s="1" t="s">
        <v>21</v>
      </c>
      <c r="J11" s="1" t="s">
        <v>23</v>
      </c>
      <c r="K11" s="1" t="s">
        <v>24</v>
      </c>
      <c r="L11" s="1" t="s">
        <v>24</v>
      </c>
      <c r="M11" s="1" t="s">
        <v>84</v>
      </c>
      <c r="N11" s="1" t="s">
        <v>24</v>
      </c>
      <c r="O11" s="1" t="s">
        <v>24</v>
      </c>
      <c r="P11" s="1" t="s">
        <v>84</v>
      </c>
      <c r="Q11" s="1" t="s">
        <v>24</v>
      </c>
      <c r="R11" s="1" t="s">
        <v>24</v>
      </c>
      <c r="S11" s="1" t="s">
        <v>100</v>
      </c>
      <c r="T11" s="1" t="s">
        <v>101</v>
      </c>
      <c r="U11" s="1" t="s">
        <v>101</v>
      </c>
      <c r="V11" s="1" t="s">
        <v>100</v>
      </c>
      <c r="W11" s="1" t="s">
        <v>101</v>
      </c>
      <c r="X11" s="1" t="s">
        <v>101</v>
      </c>
      <c r="Y11" s="1" t="s">
        <v>100</v>
      </c>
      <c r="Z11" s="1" t="s">
        <v>101</v>
      </c>
      <c r="AA11" s="1" t="s">
        <v>101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</row>
    <row r="12" spans="1:96" ht="17.25" customHeight="1" x14ac:dyDescent="0.3">
      <c r="A12" s="37"/>
      <c r="B12" s="34"/>
      <c r="C12" s="14">
        <v>5000</v>
      </c>
      <c r="D12" s="3">
        <f>3*4*4</f>
        <v>48</v>
      </c>
      <c r="E12" s="3">
        <f>4*4*9</f>
        <v>144</v>
      </c>
      <c r="F12" s="3">
        <f>4*4*12</f>
        <v>192</v>
      </c>
      <c r="G12" s="3">
        <f>3*4*4</f>
        <v>48</v>
      </c>
      <c r="H12" s="3">
        <f>4*4*9</f>
        <v>144</v>
      </c>
      <c r="I12" s="3">
        <f>4*4*9</f>
        <v>144</v>
      </c>
      <c r="J12" s="3">
        <f>3*4*3</f>
        <v>36</v>
      </c>
      <c r="K12" s="3">
        <f>4*4*6</f>
        <v>96</v>
      </c>
      <c r="L12" s="3">
        <f>4*4*6</f>
        <v>96</v>
      </c>
      <c r="M12" s="3">
        <f>2*4*3</f>
        <v>24</v>
      </c>
      <c r="N12" s="3">
        <f>4*4*6</f>
        <v>96</v>
      </c>
      <c r="O12" s="3">
        <f>4*4*6</f>
        <v>96</v>
      </c>
      <c r="P12" s="3">
        <f>2*4*3</f>
        <v>24</v>
      </c>
      <c r="Q12" s="3">
        <f>4*4*6</f>
        <v>96</v>
      </c>
      <c r="R12" s="3">
        <f>4*4*6</f>
        <v>96</v>
      </c>
      <c r="S12" s="3">
        <f>2*4*1.5</f>
        <v>12</v>
      </c>
      <c r="T12" s="3">
        <f>4*4*3</f>
        <v>48</v>
      </c>
      <c r="U12" s="3">
        <f>4*4*3</f>
        <v>48</v>
      </c>
      <c r="V12" s="3">
        <f t="shared" ref="V12" si="10">2*4*1.5</f>
        <v>12</v>
      </c>
      <c r="W12" s="3">
        <f t="shared" ref="W12:X12" si="11">4*4*3</f>
        <v>48</v>
      </c>
      <c r="X12" s="3">
        <f t="shared" si="11"/>
        <v>48</v>
      </c>
      <c r="Y12" s="3">
        <f t="shared" ref="Y12" si="12">2*4*1.5</f>
        <v>12</v>
      </c>
      <c r="Z12" s="3">
        <f t="shared" ref="Z12:AA12" si="13">4*4*3</f>
        <v>48</v>
      </c>
      <c r="AA12" s="3">
        <f t="shared" si="13"/>
        <v>48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</row>
    <row r="13" spans="1:96" ht="17.25" customHeight="1" x14ac:dyDescent="0.3">
      <c r="A13" s="37"/>
      <c r="B13" s="35"/>
      <c r="C13" s="14">
        <v>6000</v>
      </c>
      <c r="D13" s="2">
        <f>D12*$C$5</f>
        <v>192000</v>
      </c>
      <c r="E13" s="2">
        <f>E12*$C$6</f>
        <v>720000</v>
      </c>
      <c r="F13" s="2">
        <f>F12*$C$7</f>
        <v>1152000</v>
      </c>
      <c r="G13" s="2">
        <f>G12*$C$5</f>
        <v>192000</v>
      </c>
      <c r="H13" s="2">
        <f>H12*$C$6</f>
        <v>720000</v>
      </c>
      <c r="I13" s="2">
        <f>I12*$C$7</f>
        <v>864000</v>
      </c>
      <c r="J13" s="2">
        <f>J12*$C$5</f>
        <v>144000</v>
      </c>
      <c r="K13" s="2">
        <f>K12*$C$6</f>
        <v>480000</v>
      </c>
      <c r="L13" s="2">
        <f>L12*$C$7</f>
        <v>576000</v>
      </c>
      <c r="M13" s="2">
        <f>M12*$C$5</f>
        <v>96000</v>
      </c>
      <c r="N13" s="2">
        <f>N12*$C$6</f>
        <v>480000</v>
      </c>
      <c r="O13" s="2">
        <f>O12*$C$7</f>
        <v>576000</v>
      </c>
      <c r="P13" s="2">
        <f>P12*$C$5</f>
        <v>96000</v>
      </c>
      <c r="Q13" s="2">
        <f>Q12*$C$6</f>
        <v>480000</v>
      </c>
      <c r="R13" s="2">
        <f>R12*$C$7</f>
        <v>576000</v>
      </c>
      <c r="S13" s="2">
        <f>S12*$C$5</f>
        <v>48000</v>
      </c>
      <c r="T13" s="2">
        <f>T12*$C$6</f>
        <v>240000</v>
      </c>
      <c r="U13" s="2">
        <f>U12*$C$7</f>
        <v>288000</v>
      </c>
      <c r="V13" s="2">
        <f>V12*$C$5</f>
        <v>48000</v>
      </c>
      <c r="W13" s="2">
        <f>W12*$C$6</f>
        <v>240000</v>
      </c>
      <c r="X13" s="2">
        <f>X12*$C$7</f>
        <v>288000</v>
      </c>
      <c r="Y13" s="2">
        <f>Y12*$C$5</f>
        <v>48000</v>
      </c>
      <c r="Z13" s="2">
        <f>Z12*$C$6</f>
        <v>240000</v>
      </c>
      <c r="AA13" s="2">
        <f>AA12*$C$7</f>
        <v>288000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</row>
    <row r="14" spans="1:96" ht="51.75" customHeight="1" x14ac:dyDescent="0.3">
      <c r="A14" s="37"/>
      <c r="B14" s="33" t="s">
        <v>119</v>
      </c>
      <c r="C14" s="14">
        <v>4000</v>
      </c>
      <c r="D14" s="1" t="s">
        <v>20</v>
      </c>
      <c r="E14" s="1" t="s">
        <v>25</v>
      </c>
      <c r="F14" s="1" t="s">
        <v>26</v>
      </c>
      <c r="G14" s="1" t="s">
        <v>20</v>
      </c>
      <c r="H14" s="1" t="s">
        <v>25</v>
      </c>
      <c r="I14" s="1" t="s">
        <v>25</v>
      </c>
      <c r="J14" s="1" t="s">
        <v>23</v>
      </c>
      <c r="K14" s="1" t="s">
        <v>27</v>
      </c>
      <c r="L14" s="1" t="s">
        <v>27</v>
      </c>
      <c r="M14" s="1" t="s">
        <v>23</v>
      </c>
      <c r="N14" s="1" t="s">
        <v>24</v>
      </c>
      <c r="O14" s="1" t="s">
        <v>24</v>
      </c>
      <c r="P14" s="1" t="s">
        <v>23</v>
      </c>
      <c r="Q14" s="1" t="s">
        <v>24</v>
      </c>
      <c r="R14" s="1" t="s">
        <v>24</v>
      </c>
      <c r="S14" s="1" t="s">
        <v>102</v>
      </c>
      <c r="T14" s="1" t="s">
        <v>101</v>
      </c>
      <c r="U14" s="1" t="s">
        <v>101</v>
      </c>
      <c r="V14" s="1" t="s">
        <v>102</v>
      </c>
      <c r="W14" s="1" t="s">
        <v>101</v>
      </c>
      <c r="X14" s="1" t="s">
        <v>101</v>
      </c>
      <c r="Y14" s="1" t="s">
        <v>102</v>
      </c>
      <c r="Z14" s="1" t="s">
        <v>101</v>
      </c>
      <c r="AA14" s="1" t="s">
        <v>101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</row>
    <row r="15" spans="1:96" ht="17.25" customHeight="1" x14ac:dyDescent="0.3">
      <c r="A15" s="37"/>
      <c r="B15" s="34"/>
      <c r="C15" s="14">
        <v>5000</v>
      </c>
      <c r="D15" s="3">
        <f>3*4*4</f>
        <v>48</v>
      </c>
      <c r="E15" s="3">
        <f>4*4*9</f>
        <v>144</v>
      </c>
      <c r="F15" s="3">
        <f>4*4*12</f>
        <v>192</v>
      </c>
      <c r="G15" s="3">
        <f>3*4*4</f>
        <v>48</v>
      </c>
      <c r="H15" s="3">
        <f>4*4*9</f>
        <v>144</v>
      </c>
      <c r="I15" s="3">
        <f>4*4*9</f>
        <v>144</v>
      </c>
      <c r="J15" s="3">
        <f>3*4*3</f>
        <v>36</v>
      </c>
      <c r="K15" s="3">
        <f>3*4*6</f>
        <v>72</v>
      </c>
      <c r="L15" s="3">
        <f>3*4*6</f>
        <v>72</v>
      </c>
      <c r="M15" s="3">
        <f>3*4*3</f>
        <v>36</v>
      </c>
      <c r="N15" s="3">
        <f>4*4*6</f>
        <v>96</v>
      </c>
      <c r="O15" s="3">
        <f>4*4*6</f>
        <v>96</v>
      </c>
      <c r="P15" s="3">
        <f>3*4*3</f>
        <v>36</v>
      </c>
      <c r="Q15" s="3">
        <f>4*4*6</f>
        <v>96</v>
      </c>
      <c r="R15" s="3">
        <f>4*4*6</f>
        <v>96</v>
      </c>
      <c r="S15" s="3">
        <f>3*4*1.5</f>
        <v>18</v>
      </c>
      <c r="T15" s="3">
        <f>4*4*3</f>
        <v>48</v>
      </c>
      <c r="U15" s="3">
        <f>4*4*3</f>
        <v>48</v>
      </c>
      <c r="V15" s="3">
        <f t="shared" ref="V15" si="14">3*4*1.5</f>
        <v>18</v>
      </c>
      <c r="W15" s="3">
        <f t="shared" ref="W15:X15" si="15">4*4*3</f>
        <v>48</v>
      </c>
      <c r="X15" s="3">
        <f t="shared" si="15"/>
        <v>48</v>
      </c>
      <c r="Y15" s="3">
        <f t="shared" ref="Y15" si="16">3*4*1.5</f>
        <v>18</v>
      </c>
      <c r="Z15" s="3">
        <f t="shared" ref="Z15:AA15" si="17">4*4*3</f>
        <v>48</v>
      </c>
      <c r="AA15" s="3">
        <f t="shared" si="17"/>
        <v>48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</row>
    <row r="16" spans="1:96" ht="17.25" customHeight="1" x14ac:dyDescent="0.3">
      <c r="A16" s="37"/>
      <c r="B16" s="35"/>
      <c r="C16" s="14">
        <v>6000</v>
      </c>
      <c r="D16" s="2">
        <f>D15*$C$5</f>
        <v>192000</v>
      </c>
      <c r="E16" s="2">
        <f>E15*$C$6</f>
        <v>720000</v>
      </c>
      <c r="F16" s="2">
        <f>F15*$C$7</f>
        <v>1152000</v>
      </c>
      <c r="G16" s="2">
        <f>G15*$C$5</f>
        <v>192000</v>
      </c>
      <c r="H16" s="2">
        <f>H15*$C$6</f>
        <v>720000</v>
      </c>
      <c r="I16" s="2">
        <f>I15*$C$7</f>
        <v>864000</v>
      </c>
      <c r="J16" s="2">
        <f>J15*$C$5</f>
        <v>144000</v>
      </c>
      <c r="K16" s="2">
        <f>K15*$C$6</f>
        <v>360000</v>
      </c>
      <c r="L16" s="2">
        <f>L15*$C$7</f>
        <v>432000</v>
      </c>
      <c r="M16" s="2">
        <f>M15*$C$5</f>
        <v>144000</v>
      </c>
      <c r="N16" s="2">
        <f>N15*$C$6</f>
        <v>480000</v>
      </c>
      <c r="O16" s="2">
        <f>O15*$C$7</f>
        <v>576000</v>
      </c>
      <c r="P16" s="2">
        <f>P15*$C$5</f>
        <v>144000</v>
      </c>
      <c r="Q16" s="2">
        <f>Q15*$C$6</f>
        <v>480000</v>
      </c>
      <c r="R16" s="2">
        <f>R15*$C$7</f>
        <v>576000</v>
      </c>
      <c r="S16" s="2">
        <f>S15*$C$5</f>
        <v>72000</v>
      </c>
      <c r="T16" s="2">
        <f>T15*$C$6</f>
        <v>240000</v>
      </c>
      <c r="U16" s="2">
        <f>U15*$C$7</f>
        <v>288000</v>
      </c>
      <c r="V16" s="2">
        <f>V15*$C$5</f>
        <v>72000</v>
      </c>
      <c r="W16" s="2">
        <f>W15*$C$6</f>
        <v>240000</v>
      </c>
      <c r="X16" s="2">
        <f>X15*$C$7</f>
        <v>288000</v>
      </c>
      <c r="Y16" s="2">
        <f>Y15*$C$5</f>
        <v>72000</v>
      </c>
      <c r="Z16" s="2">
        <f>Z15*$C$6</f>
        <v>240000</v>
      </c>
      <c r="AA16" s="2">
        <f>AA15*$C$7</f>
        <v>288000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</row>
    <row r="17" spans="1:96" ht="52.5" thickBot="1" x14ac:dyDescent="0.35">
      <c r="A17" s="37"/>
      <c r="B17" s="7" t="s">
        <v>120</v>
      </c>
      <c r="C17" s="19"/>
      <c r="D17" s="8">
        <f t="shared" ref="D17:AA17" si="18">D7+D10+D13+D16</f>
        <v>512000</v>
      </c>
      <c r="E17" s="8">
        <f t="shared" si="18"/>
        <v>1920000</v>
      </c>
      <c r="F17" s="8">
        <f t="shared" si="18"/>
        <v>3096000</v>
      </c>
      <c r="G17" s="8">
        <f t="shared" si="18"/>
        <v>608000</v>
      </c>
      <c r="H17" s="8">
        <f t="shared" si="18"/>
        <v>1920000</v>
      </c>
      <c r="I17" s="8">
        <f t="shared" si="18"/>
        <v>2520000</v>
      </c>
      <c r="J17" s="8">
        <f t="shared" si="18"/>
        <v>480000</v>
      </c>
      <c r="K17" s="8">
        <f t="shared" si="18"/>
        <v>1320000</v>
      </c>
      <c r="L17" s="8">
        <f t="shared" si="18"/>
        <v>1728000</v>
      </c>
      <c r="M17" s="8">
        <f t="shared" si="18"/>
        <v>416000</v>
      </c>
      <c r="N17" s="8">
        <f t="shared" si="18"/>
        <v>1480000</v>
      </c>
      <c r="O17" s="8">
        <f t="shared" si="18"/>
        <v>1920000</v>
      </c>
      <c r="P17" s="8">
        <f t="shared" si="18"/>
        <v>416000</v>
      </c>
      <c r="Q17" s="8">
        <f t="shared" si="18"/>
        <v>1480000</v>
      </c>
      <c r="R17" s="8">
        <f t="shared" si="18"/>
        <v>1920000</v>
      </c>
      <c r="S17" s="8">
        <f t="shared" si="18"/>
        <v>208000</v>
      </c>
      <c r="T17" s="8">
        <f t="shared" si="18"/>
        <v>740000</v>
      </c>
      <c r="U17" s="8">
        <f t="shared" si="18"/>
        <v>960000</v>
      </c>
      <c r="V17" s="8">
        <f t="shared" si="18"/>
        <v>208000</v>
      </c>
      <c r="W17" s="8">
        <f t="shared" si="18"/>
        <v>740000</v>
      </c>
      <c r="X17" s="8">
        <f t="shared" si="18"/>
        <v>960000</v>
      </c>
      <c r="Y17" s="8">
        <f t="shared" si="18"/>
        <v>208000</v>
      </c>
      <c r="Z17" s="8">
        <f t="shared" si="18"/>
        <v>740000</v>
      </c>
      <c r="AA17" s="8">
        <f t="shared" si="18"/>
        <v>960000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</row>
    <row r="18" spans="1:96" ht="21" thickTop="1" x14ac:dyDescent="0.3">
      <c r="A18" s="15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</row>
    <row r="19" spans="1:96" ht="55.9" customHeight="1" x14ac:dyDescent="0.3">
      <c r="A19" s="37" t="s">
        <v>87</v>
      </c>
      <c r="B19" s="33" t="s">
        <v>116</v>
      </c>
      <c r="C19" s="14">
        <v>4000</v>
      </c>
      <c r="D19" s="1" t="s">
        <v>49</v>
      </c>
      <c r="E19" s="1" t="s">
        <v>35</v>
      </c>
      <c r="F19" s="1" t="s">
        <v>50</v>
      </c>
      <c r="G19" s="1" t="s">
        <v>35</v>
      </c>
      <c r="H19" s="1" t="s">
        <v>51</v>
      </c>
      <c r="I19" s="1" t="s">
        <v>36</v>
      </c>
      <c r="J19" s="1" t="s">
        <v>52</v>
      </c>
      <c r="K19" s="1" t="s">
        <v>37</v>
      </c>
      <c r="L19" s="1" t="s">
        <v>53</v>
      </c>
      <c r="M19" s="1" t="s">
        <v>54</v>
      </c>
      <c r="N19" s="1" t="s">
        <v>37</v>
      </c>
      <c r="O19" s="1" t="s">
        <v>53</v>
      </c>
      <c r="P19" s="1" t="s">
        <v>54</v>
      </c>
      <c r="Q19" s="1" t="s">
        <v>37</v>
      </c>
      <c r="R19" s="1" t="s">
        <v>53</v>
      </c>
      <c r="S19" s="1" t="s">
        <v>103</v>
      </c>
      <c r="T19" s="1" t="s">
        <v>104</v>
      </c>
      <c r="U19" s="1" t="s">
        <v>40</v>
      </c>
      <c r="V19" s="1" t="s">
        <v>103</v>
      </c>
      <c r="W19" s="1" t="s">
        <v>104</v>
      </c>
      <c r="X19" s="1" t="s">
        <v>40</v>
      </c>
      <c r="Y19" s="1" t="s">
        <v>103</v>
      </c>
      <c r="Z19" s="1" t="s">
        <v>104</v>
      </c>
      <c r="AA19" s="1" t="s">
        <v>40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</row>
    <row r="20" spans="1:96" ht="17.25" customHeight="1" x14ac:dyDescent="0.35">
      <c r="A20" s="37"/>
      <c r="B20" s="34"/>
      <c r="C20" s="14">
        <v>5000</v>
      </c>
      <c r="D20" s="9">
        <f>1*4*6</f>
        <v>24</v>
      </c>
      <c r="E20" s="9">
        <f>2*4*6</f>
        <v>48</v>
      </c>
      <c r="F20" s="9">
        <f>2*4*9</f>
        <v>72</v>
      </c>
      <c r="G20" s="9">
        <f>2*4*6</f>
        <v>48</v>
      </c>
      <c r="H20" s="9">
        <f>2*4*9</f>
        <v>72</v>
      </c>
      <c r="I20" s="9">
        <f>3*4*9</f>
        <v>108</v>
      </c>
      <c r="J20" s="9">
        <f>1*4*6</f>
        <v>24</v>
      </c>
      <c r="K20" s="9">
        <f>2*4*9</f>
        <v>72</v>
      </c>
      <c r="L20" s="9">
        <f>2*4*12</f>
        <v>96</v>
      </c>
      <c r="M20" s="9">
        <f>1*4*9</f>
        <v>36</v>
      </c>
      <c r="N20" s="9">
        <f>2*4*9</f>
        <v>72</v>
      </c>
      <c r="O20" s="9">
        <f>2*4*12</f>
        <v>96</v>
      </c>
      <c r="P20" s="9">
        <f>1*4*9</f>
        <v>36</v>
      </c>
      <c r="Q20" s="9">
        <f>2*4*9</f>
        <v>72</v>
      </c>
      <c r="R20" s="9">
        <f>2*4*12</f>
        <v>96</v>
      </c>
      <c r="S20" s="9">
        <f>1*4*4.5</f>
        <v>18</v>
      </c>
      <c r="T20" s="9">
        <f>2*4*4.5</f>
        <v>36</v>
      </c>
      <c r="U20" s="9">
        <f>2*4*6</f>
        <v>48</v>
      </c>
      <c r="V20" s="9">
        <f t="shared" ref="V20" si="19">1*4*4.5</f>
        <v>18</v>
      </c>
      <c r="W20" s="9">
        <f t="shared" ref="W20" si="20">2*4*4.5</f>
        <v>36</v>
      </c>
      <c r="X20" s="9">
        <f t="shared" ref="X20" si="21">2*4*6</f>
        <v>48</v>
      </c>
      <c r="Y20" s="9">
        <f t="shared" ref="Y20" si="22">1*4*4.5</f>
        <v>18</v>
      </c>
      <c r="Z20" s="9">
        <f t="shared" ref="Z20" si="23">2*4*4.5</f>
        <v>36</v>
      </c>
      <c r="AA20" s="9">
        <f t="shared" ref="AA20" si="24">2*4*6</f>
        <v>48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</row>
    <row r="21" spans="1:96" ht="34.5" customHeight="1" x14ac:dyDescent="0.3">
      <c r="A21" s="37"/>
      <c r="B21" s="35"/>
      <c r="C21" s="14">
        <v>6000</v>
      </c>
      <c r="D21" s="2">
        <f>D20*$C$5</f>
        <v>96000</v>
      </c>
      <c r="E21" s="2">
        <f>E20*$C$6</f>
        <v>240000</v>
      </c>
      <c r="F21" s="2">
        <f>F20*$C$7</f>
        <v>432000</v>
      </c>
      <c r="G21" s="2">
        <f>G20*$C$5</f>
        <v>192000</v>
      </c>
      <c r="H21" s="2">
        <f>H20*$C$6</f>
        <v>360000</v>
      </c>
      <c r="I21" s="2">
        <f>I20*$C$7</f>
        <v>648000</v>
      </c>
      <c r="J21" s="2">
        <f>J20*$C$5</f>
        <v>96000</v>
      </c>
      <c r="K21" s="2">
        <f>K20*$C$6</f>
        <v>360000</v>
      </c>
      <c r="L21" s="2">
        <f>L20*$C$7</f>
        <v>576000</v>
      </c>
      <c r="M21" s="2">
        <f>M20*$C$5</f>
        <v>144000</v>
      </c>
      <c r="N21" s="2">
        <f>N20*$C$6</f>
        <v>360000</v>
      </c>
      <c r="O21" s="2">
        <f>O20*$C$7</f>
        <v>576000</v>
      </c>
      <c r="P21" s="2">
        <f>P20*$C$5</f>
        <v>144000</v>
      </c>
      <c r="Q21" s="2">
        <f>Q20*$C$6</f>
        <v>360000</v>
      </c>
      <c r="R21" s="2">
        <f>R20*$C$7</f>
        <v>576000</v>
      </c>
      <c r="S21" s="2">
        <f>S20*$C$5</f>
        <v>72000</v>
      </c>
      <c r="T21" s="2">
        <f>T20*$C$6</f>
        <v>180000</v>
      </c>
      <c r="U21" s="2">
        <f>U20*$C$7</f>
        <v>288000</v>
      </c>
      <c r="V21" s="2">
        <f>V20*$C$5</f>
        <v>72000</v>
      </c>
      <c r="W21" s="2">
        <f>W20*$C$6</f>
        <v>180000</v>
      </c>
      <c r="X21" s="2">
        <f>X20*$C$7</f>
        <v>288000</v>
      </c>
      <c r="Y21" s="2">
        <f>Y20*$C$5</f>
        <v>72000</v>
      </c>
      <c r="Z21" s="2">
        <f>Z20*$C$6</f>
        <v>180000</v>
      </c>
      <c r="AA21" s="2">
        <f>AA20*$C$7</f>
        <v>288000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</row>
    <row r="22" spans="1:96" ht="55.15" customHeight="1" x14ac:dyDescent="0.3">
      <c r="A22" s="37"/>
      <c r="B22" s="33" t="s">
        <v>117</v>
      </c>
      <c r="C22" s="14">
        <v>4000</v>
      </c>
      <c r="D22" s="1" t="s">
        <v>12</v>
      </c>
      <c r="E22" s="1" t="s">
        <v>41</v>
      </c>
      <c r="F22" s="1" t="s">
        <v>42</v>
      </c>
      <c r="G22" s="1" t="s">
        <v>41</v>
      </c>
      <c r="H22" s="1" t="s">
        <v>38</v>
      </c>
      <c r="I22" s="1" t="s">
        <v>39</v>
      </c>
      <c r="J22" s="1" t="s">
        <v>40</v>
      </c>
      <c r="K22" s="1" t="s">
        <v>58</v>
      </c>
      <c r="L22" s="1" t="s">
        <v>59</v>
      </c>
      <c r="M22" s="1" t="s">
        <v>52</v>
      </c>
      <c r="N22" s="1" t="s">
        <v>37</v>
      </c>
      <c r="O22" s="1" t="s">
        <v>37</v>
      </c>
      <c r="P22" s="1" t="s">
        <v>52</v>
      </c>
      <c r="Q22" s="1" t="s">
        <v>37</v>
      </c>
      <c r="R22" s="1" t="s">
        <v>37</v>
      </c>
      <c r="S22" s="1" t="s">
        <v>18</v>
      </c>
      <c r="T22" s="1" t="s">
        <v>104</v>
      </c>
      <c r="U22" s="1" t="s">
        <v>104</v>
      </c>
      <c r="V22" s="1" t="s">
        <v>18</v>
      </c>
      <c r="W22" s="1" t="s">
        <v>104</v>
      </c>
      <c r="X22" s="1" t="s">
        <v>104</v>
      </c>
      <c r="Y22" s="1" t="s">
        <v>18</v>
      </c>
      <c r="Z22" s="1" t="s">
        <v>104</v>
      </c>
      <c r="AA22" s="1" t="s">
        <v>104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</row>
    <row r="23" spans="1:96" ht="17.25" customHeight="1" x14ac:dyDescent="0.3">
      <c r="A23" s="37"/>
      <c r="B23" s="34"/>
      <c r="C23" s="14">
        <v>5000</v>
      </c>
      <c r="D23" s="3">
        <f>2*4*4</f>
        <v>32</v>
      </c>
      <c r="E23" s="3">
        <f>2*4*6</f>
        <v>48</v>
      </c>
      <c r="F23" s="3">
        <f>3*4*9</f>
        <v>108</v>
      </c>
      <c r="G23" s="3">
        <f>2*4*6</f>
        <v>48</v>
      </c>
      <c r="H23" s="3">
        <f>3*4*9</f>
        <v>108</v>
      </c>
      <c r="I23" s="3">
        <f>4*4*9</f>
        <v>144</v>
      </c>
      <c r="J23" s="3">
        <f>2*4*6</f>
        <v>48</v>
      </c>
      <c r="K23" s="3">
        <f>2*4*9</f>
        <v>72</v>
      </c>
      <c r="L23" s="3">
        <f>3*4*9</f>
        <v>108</v>
      </c>
      <c r="M23" s="3">
        <f>1*4*6</f>
        <v>24</v>
      </c>
      <c r="N23" s="3">
        <f>2*4*9</f>
        <v>72</v>
      </c>
      <c r="O23" s="3">
        <f>2*4*9</f>
        <v>72</v>
      </c>
      <c r="P23" s="3">
        <f>1*4*6</f>
        <v>24</v>
      </c>
      <c r="Q23" s="3">
        <f>2*4*9</f>
        <v>72</v>
      </c>
      <c r="R23" s="3">
        <f>2*4*9</f>
        <v>72</v>
      </c>
      <c r="S23" s="3">
        <f>1*4*3</f>
        <v>12</v>
      </c>
      <c r="T23" s="3">
        <f>2*4*4.5</f>
        <v>36</v>
      </c>
      <c r="U23" s="3">
        <f>2*4*4.5</f>
        <v>36</v>
      </c>
      <c r="V23" s="3">
        <f t="shared" ref="V23" si="25">1*4*3</f>
        <v>12</v>
      </c>
      <c r="W23" s="3">
        <f t="shared" ref="W23:X23" si="26">2*4*4.5</f>
        <v>36</v>
      </c>
      <c r="X23" s="3">
        <f t="shared" si="26"/>
        <v>36</v>
      </c>
      <c r="Y23" s="3">
        <f t="shared" ref="Y23" si="27">1*4*3</f>
        <v>12</v>
      </c>
      <c r="Z23" s="3">
        <f t="shared" ref="Z23:AA23" si="28">2*4*4.5</f>
        <v>36</v>
      </c>
      <c r="AA23" s="3">
        <f t="shared" si="28"/>
        <v>36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</row>
    <row r="24" spans="1:96" ht="17.25" customHeight="1" x14ac:dyDescent="0.3">
      <c r="A24" s="37"/>
      <c r="B24" s="35"/>
      <c r="C24" s="14">
        <v>6000</v>
      </c>
      <c r="D24" s="2">
        <f>D23*$C$5</f>
        <v>128000</v>
      </c>
      <c r="E24" s="2">
        <f>E23*$C$6</f>
        <v>240000</v>
      </c>
      <c r="F24" s="2">
        <f>F23*$C$7</f>
        <v>648000</v>
      </c>
      <c r="G24" s="2">
        <f>G23*$C$5</f>
        <v>192000</v>
      </c>
      <c r="H24" s="2">
        <f>H23*$C$6</f>
        <v>540000</v>
      </c>
      <c r="I24" s="2">
        <f>I23*$C$7</f>
        <v>864000</v>
      </c>
      <c r="J24" s="2">
        <f>J23*$C$5</f>
        <v>192000</v>
      </c>
      <c r="K24" s="2">
        <f>K23*$C$6</f>
        <v>360000</v>
      </c>
      <c r="L24" s="2">
        <f>L23*$C$7</f>
        <v>648000</v>
      </c>
      <c r="M24" s="2">
        <f>M23*$C$5</f>
        <v>96000</v>
      </c>
      <c r="N24" s="2">
        <f>N23*$C$6</f>
        <v>360000</v>
      </c>
      <c r="O24" s="2">
        <f>O23*$C$7</f>
        <v>432000</v>
      </c>
      <c r="P24" s="2">
        <f>P23*$C$5</f>
        <v>96000</v>
      </c>
      <c r="Q24" s="2">
        <f>Q23*$C$6</f>
        <v>360000</v>
      </c>
      <c r="R24" s="2">
        <f>R23*$C$7</f>
        <v>432000</v>
      </c>
      <c r="S24" s="2">
        <f>S23*$C$5</f>
        <v>48000</v>
      </c>
      <c r="T24" s="2">
        <f>T23*$C$6</f>
        <v>180000</v>
      </c>
      <c r="U24" s="2">
        <f>U23*$C$7</f>
        <v>216000</v>
      </c>
      <c r="V24" s="2">
        <f>V23*$C$5</f>
        <v>48000</v>
      </c>
      <c r="W24" s="2">
        <f>W23*$C$6</f>
        <v>180000</v>
      </c>
      <c r="X24" s="2">
        <f>X23*$C$7</f>
        <v>216000</v>
      </c>
      <c r="Y24" s="2">
        <f>Y23*$C$5</f>
        <v>48000</v>
      </c>
      <c r="Z24" s="2">
        <f>Z23*$C$6</f>
        <v>180000</v>
      </c>
      <c r="AA24" s="2">
        <f>AA23*$C$7</f>
        <v>216000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</row>
    <row r="25" spans="1:96" ht="52.15" customHeight="1" x14ac:dyDescent="0.3">
      <c r="A25" s="37"/>
      <c r="B25" s="33" t="s">
        <v>118</v>
      </c>
      <c r="C25" s="14">
        <v>4000</v>
      </c>
      <c r="D25" s="1" t="s">
        <v>19</v>
      </c>
      <c r="E25" s="1" t="s">
        <v>60</v>
      </c>
      <c r="F25" s="1" t="s">
        <v>34</v>
      </c>
      <c r="G25" s="1" t="s">
        <v>19</v>
      </c>
      <c r="H25" s="1" t="s">
        <v>33</v>
      </c>
      <c r="I25" s="1" t="s">
        <v>33</v>
      </c>
      <c r="J25" s="1" t="s">
        <v>63</v>
      </c>
      <c r="K25" s="1" t="s">
        <v>55</v>
      </c>
      <c r="L25" s="1" t="s">
        <v>45</v>
      </c>
      <c r="M25" s="1" t="s">
        <v>64</v>
      </c>
      <c r="N25" s="1" t="s">
        <v>55</v>
      </c>
      <c r="O25" s="1" t="s">
        <v>57</v>
      </c>
      <c r="P25" s="1" t="s">
        <v>64</v>
      </c>
      <c r="Q25" s="1" t="s">
        <v>55</v>
      </c>
      <c r="R25" s="1" t="s">
        <v>57</v>
      </c>
      <c r="S25" s="1" t="s">
        <v>105</v>
      </c>
      <c r="T25" s="1" t="s">
        <v>106</v>
      </c>
      <c r="U25" s="1" t="s">
        <v>107</v>
      </c>
      <c r="V25" s="1" t="s">
        <v>105</v>
      </c>
      <c r="W25" s="1" t="s">
        <v>106</v>
      </c>
      <c r="X25" s="1" t="s">
        <v>107</v>
      </c>
      <c r="Y25" s="1" t="s">
        <v>105</v>
      </c>
      <c r="Z25" s="1" t="s">
        <v>106</v>
      </c>
      <c r="AA25" s="1" t="s">
        <v>107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</row>
    <row r="26" spans="1:96" ht="17.25" customHeight="1" x14ac:dyDescent="0.3">
      <c r="A26" s="37"/>
      <c r="B26" s="34"/>
      <c r="C26" s="14">
        <v>5000</v>
      </c>
      <c r="D26" s="3">
        <f>2*4*3</f>
        <v>24</v>
      </c>
      <c r="E26" s="3">
        <f>2*4*9</f>
        <v>72</v>
      </c>
      <c r="F26" s="3">
        <f>3*4*9</f>
        <v>108</v>
      </c>
      <c r="G26" s="3">
        <f>2*4*3</f>
        <v>24</v>
      </c>
      <c r="H26" s="3">
        <f>3*4*9</f>
        <v>108</v>
      </c>
      <c r="I26" s="3">
        <f>3*4*9</f>
        <v>108</v>
      </c>
      <c r="J26" s="3">
        <f>1*4*6</f>
        <v>24</v>
      </c>
      <c r="K26" s="3">
        <f>2*4*9</f>
        <v>72</v>
      </c>
      <c r="L26" s="3">
        <f>3*4*12</f>
        <v>144</v>
      </c>
      <c r="M26" s="3">
        <f>1*4*6</f>
        <v>24</v>
      </c>
      <c r="N26" s="3">
        <f>2*4*9</f>
        <v>72</v>
      </c>
      <c r="O26" s="3">
        <f>2*4*12</f>
        <v>96</v>
      </c>
      <c r="P26" s="3">
        <f>1*4*6</f>
        <v>24</v>
      </c>
      <c r="Q26" s="3">
        <f>2*4*9</f>
        <v>72</v>
      </c>
      <c r="R26" s="3">
        <f>2*4*12</f>
        <v>96</v>
      </c>
      <c r="S26" s="3">
        <f>1*4*3</f>
        <v>12</v>
      </c>
      <c r="T26" s="3">
        <f>2*4*4.5</f>
        <v>36</v>
      </c>
      <c r="U26" s="3">
        <f>2*4*6</f>
        <v>48</v>
      </c>
      <c r="V26" s="3">
        <f t="shared" ref="V26" si="29">1*4*3</f>
        <v>12</v>
      </c>
      <c r="W26" s="3">
        <f t="shared" ref="W26" si="30">2*4*4.5</f>
        <v>36</v>
      </c>
      <c r="X26" s="3">
        <f t="shared" ref="X26" si="31">2*4*6</f>
        <v>48</v>
      </c>
      <c r="Y26" s="3">
        <f t="shared" ref="Y26" si="32">1*4*3</f>
        <v>12</v>
      </c>
      <c r="Z26" s="3">
        <f t="shared" ref="Z26" si="33">2*4*4.5</f>
        <v>36</v>
      </c>
      <c r="AA26" s="3">
        <f t="shared" ref="AA26" si="34">2*4*6</f>
        <v>48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</row>
    <row r="27" spans="1:96" ht="51.75" customHeight="1" x14ac:dyDescent="0.3">
      <c r="A27" s="37"/>
      <c r="B27" s="35"/>
      <c r="C27" s="14">
        <v>6000</v>
      </c>
      <c r="D27" s="2">
        <f>D26*$C$5</f>
        <v>96000</v>
      </c>
      <c r="E27" s="2">
        <f>E26*$C$6</f>
        <v>360000</v>
      </c>
      <c r="F27" s="2">
        <f>F26*$C$7</f>
        <v>648000</v>
      </c>
      <c r="G27" s="2">
        <f>G26*$C$5</f>
        <v>96000</v>
      </c>
      <c r="H27" s="2">
        <f>H26*$C$6</f>
        <v>540000</v>
      </c>
      <c r="I27" s="2">
        <f>I26*$C$7</f>
        <v>648000</v>
      </c>
      <c r="J27" s="2">
        <f>J26*$C$5</f>
        <v>96000</v>
      </c>
      <c r="K27" s="2">
        <f>K26*$C$6</f>
        <v>360000</v>
      </c>
      <c r="L27" s="2">
        <f>L26*$C$7</f>
        <v>864000</v>
      </c>
      <c r="M27" s="2">
        <f>M26*$C$5</f>
        <v>96000</v>
      </c>
      <c r="N27" s="2">
        <f>N26*$C$6</f>
        <v>360000</v>
      </c>
      <c r="O27" s="2">
        <f>O26*$C$7</f>
        <v>576000</v>
      </c>
      <c r="P27" s="2">
        <f>P26*$C$5</f>
        <v>96000</v>
      </c>
      <c r="Q27" s="2">
        <f>Q26*$C$6</f>
        <v>360000</v>
      </c>
      <c r="R27" s="2">
        <f>R26*$C$7</f>
        <v>576000</v>
      </c>
      <c r="S27" s="2">
        <f>S26*$C$5</f>
        <v>48000</v>
      </c>
      <c r="T27" s="2">
        <f>T26*$C$6</f>
        <v>180000</v>
      </c>
      <c r="U27" s="2">
        <f>U26*$C$7</f>
        <v>288000</v>
      </c>
      <c r="V27" s="2">
        <f>V26*$C$5</f>
        <v>48000</v>
      </c>
      <c r="W27" s="2">
        <f>W26*$C$6</f>
        <v>180000</v>
      </c>
      <c r="X27" s="2">
        <f>X26*$C$7</f>
        <v>288000</v>
      </c>
      <c r="Y27" s="2">
        <f>Y26*$C$5</f>
        <v>48000</v>
      </c>
      <c r="Z27" s="2">
        <f>Z26*$C$6</f>
        <v>180000</v>
      </c>
      <c r="AA27" s="2">
        <f>AA26*$C$7</f>
        <v>288000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</row>
    <row r="28" spans="1:96" ht="58.15" customHeight="1" x14ac:dyDescent="0.3">
      <c r="A28" s="37"/>
      <c r="B28" s="33" t="s">
        <v>119</v>
      </c>
      <c r="C28" s="14">
        <v>4000</v>
      </c>
      <c r="D28" s="1" t="s">
        <v>65</v>
      </c>
      <c r="E28" s="1" t="s">
        <v>60</v>
      </c>
      <c r="F28" s="1" t="s">
        <v>34</v>
      </c>
      <c r="G28" s="29" t="s">
        <v>47</v>
      </c>
      <c r="H28" s="29" t="s">
        <v>34</v>
      </c>
      <c r="I28" s="29" t="s">
        <v>66</v>
      </c>
      <c r="J28" s="29" t="s">
        <v>68</v>
      </c>
      <c r="K28" s="29" t="s">
        <v>33</v>
      </c>
      <c r="L28" s="29" t="s">
        <v>44</v>
      </c>
      <c r="M28" s="1"/>
      <c r="N28" s="1" t="s">
        <v>33</v>
      </c>
      <c r="O28" s="1" t="s">
        <v>44</v>
      </c>
      <c r="P28" s="1"/>
      <c r="Q28" s="1" t="s">
        <v>33</v>
      </c>
      <c r="R28" s="1" t="s">
        <v>44</v>
      </c>
      <c r="S28" s="1"/>
      <c r="T28" s="1" t="s">
        <v>108</v>
      </c>
      <c r="U28" s="1" t="s">
        <v>27</v>
      </c>
      <c r="V28" s="1"/>
      <c r="W28" s="1" t="s">
        <v>108</v>
      </c>
      <c r="X28" s="1" t="s">
        <v>27</v>
      </c>
      <c r="Y28" s="1"/>
      <c r="Z28" s="1" t="s">
        <v>108</v>
      </c>
      <c r="AA28" s="1" t="s">
        <v>27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</row>
    <row r="29" spans="1:96" ht="27" customHeight="1" x14ac:dyDescent="0.3">
      <c r="A29" s="37"/>
      <c r="B29" s="34"/>
      <c r="C29" s="14">
        <v>5000</v>
      </c>
      <c r="D29" s="3">
        <f>1*4*6</f>
        <v>24</v>
      </c>
      <c r="E29" s="3">
        <f>2*4*9</f>
        <v>72</v>
      </c>
      <c r="F29" s="3">
        <f>3*4*9</f>
        <v>108</v>
      </c>
      <c r="G29" s="3">
        <f>2*4*6</f>
        <v>48</v>
      </c>
      <c r="H29" s="3">
        <f>3*4*9</f>
        <v>108</v>
      </c>
      <c r="I29" s="3">
        <f>3*4*12</f>
        <v>144</v>
      </c>
      <c r="J29" s="3">
        <f>2*4*6</f>
        <v>48</v>
      </c>
      <c r="K29" s="3">
        <f>3*4*9</f>
        <v>108</v>
      </c>
      <c r="L29" s="3">
        <f>3*4*12</f>
        <v>144</v>
      </c>
      <c r="M29" s="3"/>
      <c r="N29" s="3">
        <f>3*4*9</f>
        <v>108</v>
      </c>
      <c r="O29" s="3">
        <f>3*4*12</f>
        <v>144</v>
      </c>
      <c r="P29" s="3"/>
      <c r="Q29" s="3">
        <f>3*4*9</f>
        <v>108</v>
      </c>
      <c r="R29" s="3">
        <f>3*4*12</f>
        <v>144</v>
      </c>
      <c r="S29" s="3"/>
      <c r="T29" s="3">
        <f>3*4*4.5</f>
        <v>54</v>
      </c>
      <c r="U29" s="3">
        <f>3*4*6</f>
        <v>72</v>
      </c>
      <c r="V29" s="3"/>
      <c r="W29" s="3">
        <f t="shared" ref="W29" si="35">3*4*4.5</f>
        <v>54</v>
      </c>
      <c r="X29" s="3">
        <f t="shared" ref="X29" si="36">3*4*6</f>
        <v>72</v>
      </c>
      <c r="Y29" s="3"/>
      <c r="Z29" s="3">
        <f t="shared" ref="Z29" si="37">3*4*4.5</f>
        <v>54</v>
      </c>
      <c r="AA29" s="3">
        <f t="shared" ref="AA29" si="38">3*4*6</f>
        <v>72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</row>
    <row r="30" spans="1:96" ht="27" customHeight="1" x14ac:dyDescent="0.3">
      <c r="A30" s="37"/>
      <c r="B30" s="35"/>
      <c r="C30" s="14">
        <v>6000</v>
      </c>
      <c r="D30" s="2">
        <f>D29*$C$5</f>
        <v>96000</v>
      </c>
      <c r="E30" s="2">
        <f>E29*$C$6</f>
        <v>360000</v>
      </c>
      <c r="F30" s="2">
        <f>F29*$C$7</f>
        <v>648000</v>
      </c>
      <c r="G30" s="2">
        <f>G29*$C$5</f>
        <v>192000</v>
      </c>
      <c r="H30" s="2">
        <f>H29*$C$6</f>
        <v>540000</v>
      </c>
      <c r="I30" s="2">
        <f>I29*$C$7</f>
        <v>864000</v>
      </c>
      <c r="J30" s="2">
        <f>J29*$C$5</f>
        <v>192000</v>
      </c>
      <c r="K30" s="2">
        <f>K29*$C$6</f>
        <v>540000</v>
      </c>
      <c r="L30" s="2">
        <f>L29*$C$7</f>
        <v>864000</v>
      </c>
      <c r="M30" s="2">
        <f>M29*$C$5</f>
        <v>0</v>
      </c>
      <c r="N30" s="2">
        <f>N29*$C$6</f>
        <v>540000</v>
      </c>
      <c r="O30" s="2">
        <f>O29*$C$7</f>
        <v>864000</v>
      </c>
      <c r="P30" s="2">
        <f>P29*$C$5</f>
        <v>0</v>
      </c>
      <c r="Q30" s="2">
        <f>Q29*$C$6</f>
        <v>540000</v>
      </c>
      <c r="R30" s="2">
        <f>R29*$C$7</f>
        <v>864000</v>
      </c>
      <c r="S30" s="2">
        <f>S29*$C$5</f>
        <v>0</v>
      </c>
      <c r="T30" s="2">
        <f>T29*$C$6</f>
        <v>270000</v>
      </c>
      <c r="U30" s="2">
        <f>U29*$C$7</f>
        <v>432000</v>
      </c>
      <c r="V30" s="2">
        <f>V29*$C$5</f>
        <v>0</v>
      </c>
      <c r="W30" s="2">
        <f>W29*$C$6</f>
        <v>270000</v>
      </c>
      <c r="X30" s="2">
        <f>X29*$C$7</f>
        <v>432000</v>
      </c>
      <c r="Y30" s="2">
        <f>Y29*$C$5</f>
        <v>0</v>
      </c>
      <c r="Z30" s="2">
        <f>Z29*$C$6</f>
        <v>270000</v>
      </c>
      <c r="AA30" s="2">
        <f>AA29*$C$7</f>
        <v>432000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</row>
    <row r="31" spans="1:96" ht="57" customHeight="1" thickBot="1" x14ac:dyDescent="0.35">
      <c r="A31" s="37"/>
      <c r="B31" s="20" t="s">
        <v>90</v>
      </c>
      <c r="C31" s="11"/>
      <c r="D31" s="12">
        <f t="shared" ref="D31:AA31" si="39">D21+D24+D27+D30</f>
        <v>416000</v>
      </c>
      <c r="E31" s="12">
        <f t="shared" si="39"/>
        <v>1200000</v>
      </c>
      <c r="F31" s="12">
        <f t="shared" si="39"/>
        <v>2376000</v>
      </c>
      <c r="G31" s="12">
        <f t="shared" si="39"/>
        <v>672000</v>
      </c>
      <c r="H31" s="12">
        <f t="shared" si="39"/>
        <v>1980000</v>
      </c>
      <c r="I31" s="12">
        <f t="shared" si="39"/>
        <v>3024000</v>
      </c>
      <c r="J31" s="12">
        <f t="shared" si="39"/>
        <v>576000</v>
      </c>
      <c r="K31" s="12">
        <f t="shared" si="39"/>
        <v>1620000</v>
      </c>
      <c r="L31" s="12">
        <f t="shared" si="39"/>
        <v>2952000</v>
      </c>
      <c r="M31" s="12">
        <f t="shared" si="39"/>
        <v>336000</v>
      </c>
      <c r="N31" s="12">
        <f t="shared" si="39"/>
        <v>1620000</v>
      </c>
      <c r="O31" s="12">
        <f t="shared" si="39"/>
        <v>2448000</v>
      </c>
      <c r="P31" s="12">
        <f t="shared" si="39"/>
        <v>336000</v>
      </c>
      <c r="Q31" s="12">
        <f t="shared" si="39"/>
        <v>1620000</v>
      </c>
      <c r="R31" s="12">
        <f t="shared" si="39"/>
        <v>2448000</v>
      </c>
      <c r="S31" s="12">
        <f t="shared" si="39"/>
        <v>168000</v>
      </c>
      <c r="T31" s="12">
        <f t="shared" si="39"/>
        <v>810000</v>
      </c>
      <c r="U31" s="12">
        <f t="shared" si="39"/>
        <v>1224000</v>
      </c>
      <c r="V31" s="12">
        <f t="shared" si="39"/>
        <v>168000</v>
      </c>
      <c r="W31" s="12">
        <f t="shared" si="39"/>
        <v>810000</v>
      </c>
      <c r="X31" s="12">
        <f t="shared" si="39"/>
        <v>1224000</v>
      </c>
      <c r="Y31" s="12">
        <f t="shared" si="39"/>
        <v>168000</v>
      </c>
      <c r="Z31" s="12">
        <f t="shared" si="39"/>
        <v>810000</v>
      </c>
      <c r="AA31" s="12">
        <f t="shared" si="39"/>
        <v>1224000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</row>
    <row r="32" spans="1:96" ht="21" thickTop="1" x14ac:dyDescent="0.3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</row>
    <row r="33" spans="1:96" ht="58.9" customHeight="1" x14ac:dyDescent="0.3">
      <c r="A33" s="37" t="s">
        <v>88</v>
      </c>
      <c r="B33" s="33" t="s">
        <v>116</v>
      </c>
      <c r="C33" s="14">
        <v>4000</v>
      </c>
      <c r="D33" s="1"/>
      <c r="E33" s="1" t="s">
        <v>69</v>
      </c>
      <c r="F33" s="1" t="s">
        <v>41</v>
      </c>
      <c r="G33" s="1" t="s">
        <v>70</v>
      </c>
      <c r="H33" s="1" t="s">
        <v>43</v>
      </c>
      <c r="I33" s="1" t="s">
        <v>71</v>
      </c>
      <c r="J33" s="1" t="s">
        <v>72</v>
      </c>
      <c r="K33" s="1" t="s">
        <v>37</v>
      </c>
      <c r="L33" s="1" t="s">
        <v>53</v>
      </c>
      <c r="M33" s="1" t="s">
        <v>52</v>
      </c>
      <c r="N33" s="1" t="s">
        <v>37</v>
      </c>
      <c r="O33" s="1" t="s">
        <v>37</v>
      </c>
      <c r="P33" s="1" t="s">
        <v>52</v>
      </c>
      <c r="Q33" s="1" t="s">
        <v>37</v>
      </c>
      <c r="R33" s="1" t="s">
        <v>37</v>
      </c>
      <c r="S33" s="1" t="s">
        <v>10</v>
      </c>
      <c r="T33" s="1" t="s">
        <v>104</v>
      </c>
      <c r="U33" s="1" t="s">
        <v>104</v>
      </c>
      <c r="V33" s="1" t="s">
        <v>10</v>
      </c>
      <c r="W33" s="1" t="s">
        <v>104</v>
      </c>
      <c r="X33" s="1" t="s">
        <v>104</v>
      </c>
      <c r="Y33" s="1" t="s">
        <v>10</v>
      </c>
      <c r="Z33" s="1" t="s">
        <v>104</v>
      </c>
      <c r="AA33" s="1" t="s">
        <v>104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</row>
    <row r="34" spans="1:96" x14ac:dyDescent="0.35">
      <c r="A34" s="37"/>
      <c r="B34" s="34"/>
      <c r="C34" s="14">
        <v>5000</v>
      </c>
      <c r="D34" s="9"/>
      <c r="E34" s="9">
        <f>1*4*6</f>
        <v>24</v>
      </c>
      <c r="F34" s="9">
        <f>2*4*6</f>
        <v>48</v>
      </c>
      <c r="G34" s="9">
        <f>1*4*6</f>
        <v>24</v>
      </c>
      <c r="H34" s="9">
        <f>2*4*6</f>
        <v>48</v>
      </c>
      <c r="I34" s="9">
        <f>2*4*9</f>
        <v>72</v>
      </c>
      <c r="J34" s="9">
        <f>2*4*6</f>
        <v>48</v>
      </c>
      <c r="K34" s="9">
        <f>2*4*9</f>
        <v>72</v>
      </c>
      <c r="L34" s="9">
        <f>2*4*12</f>
        <v>96</v>
      </c>
      <c r="M34" s="9">
        <f>1*4*6</f>
        <v>24</v>
      </c>
      <c r="N34" s="9">
        <f>2*4*9</f>
        <v>72</v>
      </c>
      <c r="O34" s="9">
        <f>2*4*9</f>
        <v>72</v>
      </c>
      <c r="P34" s="9">
        <f>1*4*6</f>
        <v>24</v>
      </c>
      <c r="Q34" s="9">
        <f>2*4*9</f>
        <v>72</v>
      </c>
      <c r="R34" s="9">
        <f>2*4*9</f>
        <v>72</v>
      </c>
      <c r="S34" s="9">
        <f>1*4*3</f>
        <v>12</v>
      </c>
      <c r="T34" s="9">
        <f>2*4*4.5</f>
        <v>36</v>
      </c>
      <c r="U34" s="9">
        <f>2*4*4.5</f>
        <v>36</v>
      </c>
      <c r="V34" s="9">
        <f t="shared" ref="V34" si="40">1*4*3</f>
        <v>12</v>
      </c>
      <c r="W34" s="9">
        <f t="shared" ref="W34:X34" si="41">2*4*4.5</f>
        <v>36</v>
      </c>
      <c r="X34" s="9">
        <f t="shared" si="41"/>
        <v>36</v>
      </c>
      <c r="Y34" s="9">
        <f t="shared" ref="Y34" si="42">1*4*3</f>
        <v>12</v>
      </c>
      <c r="Z34" s="9">
        <f t="shared" ref="Z34:AA34" si="43">2*4*4.5</f>
        <v>36</v>
      </c>
      <c r="AA34" s="9">
        <f t="shared" si="43"/>
        <v>36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</row>
    <row r="35" spans="1:96" x14ac:dyDescent="0.35">
      <c r="A35" s="37"/>
      <c r="B35" s="35"/>
      <c r="C35" s="14">
        <v>6000</v>
      </c>
      <c r="D35" s="10">
        <f>D34*$C$5</f>
        <v>0</v>
      </c>
      <c r="E35" s="10">
        <f>E34*$C$6</f>
        <v>120000</v>
      </c>
      <c r="F35" s="10">
        <f>F34*$C$7</f>
        <v>288000</v>
      </c>
      <c r="G35" s="10">
        <f>G34*$C$5</f>
        <v>96000</v>
      </c>
      <c r="H35" s="10">
        <f>H34*$C$6</f>
        <v>240000</v>
      </c>
      <c r="I35" s="10">
        <f>I34*$C$7</f>
        <v>432000</v>
      </c>
      <c r="J35" s="10">
        <f>J34*$C$5</f>
        <v>192000</v>
      </c>
      <c r="K35" s="10">
        <f>K34*$C$6</f>
        <v>360000</v>
      </c>
      <c r="L35" s="10">
        <f>L34*$C$7</f>
        <v>576000</v>
      </c>
      <c r="M35" s="10">
        <f>M34*$C$5</f>
        <v>96000</v>
      </c>
      <c r="N35" s="10">
        <f>N34*$C$6</f>
        <v>360000</v>
      </c>
      <c r="O35" s="10">
        <f>O34*$C$7</f>
        <v>432000</v>
      </c>
      <c r="P35" s="10">
        <f>P34*$C$5</f>
        <v>96000</v>
      </c>
      <c r="Q35" s="10">
        <f>Q34*$C$6</f>
        <v>360000</v>
      </c>
      <c r="R35" s="10">
        <f>R34*$C$7</f>
        <v>432000</v>
      </c>
      <c r="S35" s="10">
        <f>S34*$C$5</f>
        <v>48000</v>
      </c>
      <c r="T35" s="10">
        <f>T34*$C$6</f>
        <v>180000</v>
      </c>
      <c r="U35" s="10">
        <f>U34*$C$7</f>
        <v>216000</v>
      </c>
      <c r="V35" s="10">
        <f>V34*$C$5</f>
        <v>48000</v>
      </c>
      <c r="W35" s="10">
        <f>W34*$C$6</f>
        <v>180000</v>
      </c>
      <c r="X35" s="10">
        <f>X34*$C$7</f>
        <v>216000</v>
      </c>
      <c r="Y35" s="10">
        <f>Y34*$C$5</f>
        <v>48000</v>
      </c>
      <c r="Z35" s="10">
        <f>Z34*$C$6</f>
        <v>180000</v>
      </c>
      <c r="AA35" s="10">
        <f>AA34*$C$7</f>
        <v>216000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</row>
    <row r="36" spans="1:96" ht="51.6" customHeight="1" x14ac:dyDescent="0.3">
      <c r="A36" s="37"/>
      <c r="B36" s="33" t="s">
        <v>118</v>
      </c>
      <c r="C36" s="14">
        <v>4000</v>
      </c>
      <c r="D36" s="1" t="s">
        <v>28</v>
      </c>
      <c r="E36" s="1" t="s">
        <v>29</v>
      </c>
      <c r="F36" s="1" t="s">
        <v>73</v>
      </c>
      <c r="G36" s="1" t="s">
        <v>28</v>
      </c>
      <c r="H36" s="1" t="s">
        <v>73</v>
      </c>
      <c r="I36" s="1" t="s">
        <v>62</v>
      </c>
      <c r="J36" s="1" t="s">
        <v>67</v>
      </c>
      <c r="K36" s="1" t="s">
        <v>68</v>
      </c>
      <c r="L36" s="1" t="s">
        <v>33</v>
      </c>
      <c r="M36" s="1"/>
      <c r="N36" s="1" t="s">
        <v>29</v>
      </c>
      <c r="O36" s="1" t="s">
        <v>62</v>
      </c>
      <c r="P36" s="1"/>
      <c r="Q36" s="1" t="s">
        <v>29</v>
      </c>
      <c r="R36" s="1" t="s">
        <v>62</v>
      </c>
      <c r="S36" s="1"/>
      <c r="T36" s="1" t="s">
        <v>109</v>
      </c>
      <c r="U36" s="1" t="s">
        <v>110</v>
      </c>
      <c r="V36" s="1"/>
      <c r="W36" s="1" t="s">
        <v>109</v>
      </c>
      <c r="X36" s="1" t="s">
        <v>110</v>
      </c>
      <c r="Y36" s="1"/>
      <c r="Z36" s="1" t="s">
        <v>109</v>
      </c>
      <c r="AA36" s="1" t="s">
        <v>110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</row>
    <row r="37" spans="1:96" x14ac:dyDescent="0.35">
      <c r="A37" s="37"/>
      <c r="B37" s="34"/>
      <c r="C37" s="14">
        <v>5000</v>
      </c>
      <c r="D37" s="9">
        <f>1*4*3</f>
        <v>12</v>
      </c>
      <c r="E37" s="9">
        <f>2*4*3</f>
        <v>24</v>
      </c>
      <c r="F37" s="9">
        <f>2*4*6</f>
        <v>48</v>
      </c>
      <c r="G37" s="9">
        <f>1*4*3</f>
        <v>12</v>
      </c>
      <c r="H37" s="9">
        <f>2*4*6</f>
        <v>48</v>
      </c>
      <c r="I37" s="9">
        <f>2*4*9</f>
        <v>72</v>
      </c>
      <c r="J37" s="9">
        <f>1*4*3</f>
        <v>12</v>
      </c>
      <c r="K37" s="9">
        <f>2*4*6</f>
        <v>48</v>
      </c>
      <c r="L37" s="9">
        <f>3*4*9</f>
        <v>108</v>
      </c>
      <c r="M37" s="9"/>
      <c r="N37" s="9">
        <f>2*4*3</f>
        <v>24</v>
      </c>
      <c r="O37" s="9">
        <f>2*4*9</f>
        <v>72</v>
      </c>
      <c r="P37" s="9"/>
      <c r="Q37" s="9">
        <f>2*4*3</f>
        <v>24</v>
      </c>
      <c r="R37" s="9">
        <f>2*4*9</f>
        <v>72</v>
      </c>
      <c r="S37" s="9"/>
      <c r="T37" s="9">
        <f>2*4*1.5</f>
        <v>12</v>
      </c>
      <c r="U37" s="9">
        <f>2*4*4.5</f>
        <v>36</v>
      </c>
      <c r="V37" s="9"/>
      <c r="W37" s="9">
        <f t="shared" ref="W37" si="44">2*4*1.5</f>
        <v>12</v>
      </c>
      <c r="X37" s="9">
        <f t="shared" ref="X37" si="45">2*4*4.5</f>
        <v>36</v>
      </c>
      <c r="Y37" s="9"/>
      <c r="Z37" s="9">
        <f t="shared" ref="Z37" si="46">2*4*1.5</f>
        <v>12</v>
      </c>
      <c r="AA37" s="9">
        <f t="shared" ref="AA37" si="47">2*4*4.5</f>
        <v>36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</row>
    <row r="38" spans="1:96" x14ac:dyDescent="0.35">
      <c r="A38" s="37"/>
      <c r="B38" s="35"/>
      <c r="C38" s="14">
        <v>6000</v>
      </c>
      <c r="D38" s="10">
        <f>D37*$C$5</f>
        <v>48000</v>
      </c>
      <c r="E38" s="10">
        <f>E37*$C$6</f>
        <v>120000</v>
      </c>
      <c r="F38" s="10">
        <f>F37*$C$7</f>
        <v>288000</v>
      </c>
      <c r="G38" s="10">
        <f>G37*$C$5</f>
        <v>48000</v>
      </c>
      <c r="H38" s="10">
        <f>H37*$C$6</f>
        <v>240000</v>
      </c>
      <c r="I38" s="10">
        <f>I37*$C$7</f>
        <v>432000</v>
      </c>
      <c r="J38" s="10">
        <f>J37*$C$5</f>
        <v>48000</v>
      </c>
      <c r="K38" s="10">
        <f>K37*$C$6</f>
        <v>240000</v>
      </c>
      <c r="L38" s="10">
        <f>L37*$C$7</f>
        <v>648000</v>
      </c>
      <c r="M38" s="10">
        <f>M37*$C$5</f>
        <v>0</v>
      </c>
      <c r="N38" s="10">
        <f>N37*$C$6</f>
        <v>120000</v>
      </c>
      <c r="O38" s="10">
        <f>O37*$C$7</f>
        <v>432000</v>
      </c>
      <c r="P38" s="10">
        <f>P37*$C$5</f>
        <v>0</v>
      </c>
      <c r="Q38" s="10">
        <f>Q37*$C$6</f>
        <v>120000</v>
      </c>
      <c r="R38" s="10">
        <f>R37*$C$7</f>
        <v>432000</v>
      </c>
      <c r="S38" s="10">
        <f>S37*$C$5</f>
        <v>0</v>
      </c>
      <c r="T38" s="10">
        <f>T37*$C$6</f>
        <v>60000</v>
      </c>
      <c r="U38" s="10">
        <f>U37*$C$7</f>
        <v>216000</v>
      </c>
      <c r="V38" s="10">
        <f>V37*$C$5</f>
        <v>0</v>
      </c>
      <c r="W38" s="10">
        <f>W37*$C$6</f>
        <v>60000</v>
      </c>
      <c r="X38" s="10">
        <f>X37*$C$7</f>
        <v>216000</v>
      </c>
      <c r="Y38" s="10">
        <f>Y37*$C$5</f>
        <v>0</v>
      </c>
      <c r="Z38" s="10">
        <f>Z37*$C$6</f>
        <v>60000</v>
      </c>
      <c r="AA38" s="10">
        <f>AA37*$C$7</f>
        <v>216000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</row>
    <row r="39" spans="1:96" ht="50.45" customHeight="1" x14ac:dyDescent="0.3">
      <c r="A39" s="37"/>
      <c r="B39" s="33" t="s">
        <v>117</v>
      </c>
      <c r="C39" s="14">
        <v>4000</v>
      </c>
      <c r="D39" s="1"/>
      <c r="E39" s="1" t="s">
        <v>41</v>
      </c>
      <c r="F39" s="1" t="s">
        <v>48</v>
      </c>
      <c r="G39" s="1" t="s">
        <v>12</v>
      </c>
      <c r="H39" s="1" t="s">
        <v>15</v>
      </c>
      <c r="I39" s="1" t="s">
        <v>15</v>
      </c>
      <c r="J39" s="1" t="s">
        <v>17</v>
      </c>
      <c r="K39" s="1" t="s">
        <v>40</v>
      </c>
      <c r="L39" s="1" t="s">
        <v>15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</row>
    <row r="40" spans="1:96" x14ac:dyDescent="0.3">
      <c r="A40" s="37"/>
      <c r="B40" s="34"/>
      <c r="C40" s="14">
        <v>5000</v>
      </c>
      <c r="D40" s="3"/>
      <c r="E40" s="3">
        <f>2*4*6</f>
        <v>48</v>
      </c>
      <c r="F40" s="3">
        <f>2*4*9</f>
        <v>72</v>
      </c>
      <c r="G40" s="3">
        <f>2*4*4</f>
        <v>32</v>
      </c>
      <c r="H40" s="3">
        <f>3*4*6</f>
        <v>72</v>
      </c>
      <c r="I40" s="3">
        <f>3*4*6</f>
        <v>72</v>
      </c>
      <c r="J40" s="3">
        <f>2*4*3</f>
        <v>24</v>
      </c>
      <c r="K40" s="3">
        <f>2*4*6</f>
        <v>48</v>
      </c>
      <c r="L40" s="3">
        <f>3*4*6</f>
        <v>72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</row>
    <row r="41" spans="1:96" x14ac:dyDescent="0.3">
      <c r="A41" s="37"/>
      <c r="B41" s="35"/>
      <c r="C41" s="14">
        <v>6000</v>
      </c>
      <c r="D41" s="2">
        <f>D40*$C$5</f>
        <v>0</v>
      </c>
      <c r="E41" s="2">
        <f>E40*$C$6</f>
        <v>240000</v>
      </c>
      <c r="F41" s="2">
        <f>F40*$C$7</f>
        <v>432000</v>
      </c>
      <c r="G41" s="2">
        <f>G40*$C$5</f>
        <v>128000</v>
      </c>
      <c r="H41" s="2">
        <f>H40*$C$6</f>
        <v>360000</v>
      </c>
      <c r="I41" s="2">
        <f>I40*$C$7</f>
        <v>432000</v>
      </c>
      <c r="J41" s="2">
        <f>J40*$C$5</f>
        <v>96000</v>
      </c>
      <c r="K41" s="2">
        <f>K40*$C$6</f>
        <v>240000</v>
      </c>
      <c r="L41" s="2">
        <f>L40*$C$7</f>
        <v>432000</v>
      </c>
      <c r="M41" s="2">
        <f>M40*$C$5</f>
        <v>0</v>
      </c>
      <c r="N41" s="2">
        <f>N40*$C$6</f>
        <v>0</v>
      </c>
      <c r="O41" s="2">
        <f>O40*$C$7</f>
        <v>0</v>
      </c>
      <c r="P41" s="2">
        <f>P40*$C$5</f>
        <v>0</v>
      </c>
      <c r="Q41" s="2">
        <f>Q40*$C$6</f>
        <v>0</v>
      </c>
      <c r="R41" s="2">
        <f>R40*$C$7</f>
        <v>0</v>
      </c>
      <c r="S41" s="2">
        <f>S40*$C$5</f>
        <v>0</v>
      </c>
      <c r="T41" s="2">
        <f>T40*$C$6</f>
        <v>0</v>
      </c>
      <c r="U41" s="2">
        <f>U40*$C$7</f>
        <v>0</v>
      </c>
      <c r="V41" s="2">
        <f>V40*$C$5</f>
        <v>0</v>
      </c>
      <c r="W41" s="2">
        <f>W40*$C$6</f>
        <v>0</v>
      </c>
      <c r="X41" s="2">
        <f>X40*$C$7</f>
        <v>0</v>
      </c>
      <c r="Y41" s="2">
        <f>Y40*$C$5</f>
        <v>0</v>
      </c>
      <c r="Z41" s="2">
        <f>Z40*$C$6</f>
        <v>0</v>
      </c>
      <c r="AA41" s="2">
        <f>AA40*$C$7</f>
        <v>0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</row>
    <row r="42" spans="1:96" ht="49.9" customHeight="1" x14ac:dyDescent="0.3">
      <c r="A42" s="37"/>
      <c r="B42" s="33" t="s">
        <v>121</v>
      </c>
      <c r="C42" s="14">
        <v>4000</v>
      </c>
      <c r="D42" s="1" t="s">
        <v>61</v>
      </c>
      <c r="E42" s="1" t="s">
        <v>62</v>
      </c>
      <c r="F42" s="1" t="s">
        <v>44</v>
      </c>
      <c r="G42" s="1" t="s">
        <v>68</v>
      </c>
      <c r="H42" s="1" t="s">
        <v>33</v>
      </c>
      <c r="I42" s="1" t="s">
        <v>21</v>
      </c>
      <c r="J42" s="1" t="s">
        <v>30</v>
      </c>
      <c r="K42" s="1" t="s">
        <v>56</v>
      </c>
      <c r="L42" s="1" t="s">
        <v>56</v>
      </c>
      <c r="M42" s="1" t="s">
        <v>30</v>
      </c>
      <c r="N42" s="1" t="s">
        <v>46</v>
      </c>
      <c r="O42" s="1" t="s">
        <v>46</v>
      </c>
      <c r="P42" s="1" t="s">
        <v>30</v>
      </c>
      <c r="Q42" s="1" t="s">
        <v>46</v>
      </c>
      <c r="R42" s="1" t="s">
        <v>46</v>
      </c>
      <c r="S42" s="1" t="s">
        <v>111</v>
      </c>
      <c r="T42" s="1" t="s">
        <v>112</v>
      </c>
      <c r="U42" s="1" t="s">
        <v>112</v>
      </c>
      <c r="V42" s="1" t="s">
        <v>111</v>
      </c>
      <c r="W42" s="1" t="s">
        <v>112</v>
      </c>
      <c r="X42" s="1" t="s">
        <v>112</v>
      </c>
      <c r="Y42" s="1" t="s">
        <v>111</v>
      </c>
      <c r="Z42" s="1" t="s">
        <v>112</v>
      </c>
      <c r="AA42" s="1" t="s">
        <v>112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</row>
    <row r="43" spans="1:96" x14ac:dyDescent="0.3">
      <c r="A43" s="37"/>
      <c r="B43" s="34"/>
      <c r="C43" s="14">
        <v>5000</v>
      </c>
      <c r="D43" s="3">
        <f>1*4*6</f>
        <v>24</v>
      </c>
      <c r="E43" s="3">
        <f>2*4*9</f>
        <v>72</v>
      </c>
      <c r="F43" s="3">
        <f>3*4*12</f>
        <v>144</v>
      </c>
      <c r="G43" s="3">
        <f>2*4*6</f>
        <v>48</v>
      </c>
      <c r="H43" s="3">
        <f>3*4*9</f>
        <v>108</v>
      </c>
      <c r="I43" s="3">
        <f>4*4*9</f>
        <v>144</v>
      </c>
      <c r="J43" s="3">
        <f>2*4*6</f>
        <v>48</v>
      </c>
      <c r="K43" s="3">
        <f>4*4*9</f>
        <v>144</v>
      </c>
      <c r="L43" s="3">
        <f>4*4*9</f>
        <v>144</v>
      </c>
      <c r="M43" s="3">
        <f>2*4*6</f>
        <v>48</v>
      </c>
      <c r="N43" s="3">
        <f>3*4*9</f>
        <v>108</v>
      </c>
      <c r="O43" s="3">
        <f>3*4*9</f>
        <v>108</v>
      </c>
      <c r="P43" s="3">
        <f>2*4*6</f>
        <v>48</v>
      </c>
      <c r="Q43" s="3">
        <f>3*4*9</f>
        <v>108</v>
      </c>
      <c r="R43" s="3">
        <f>3*4*9</f>
        <v>108</v>
      </c>
      <c r="S43" s="3">
        <f>2*4*3</f>
        <v>24</v>
      </c>
      <c r="T43" s="3">
        <f>3*4*4.5</f>
        <v>54</v>
      </c>
      <c r="U43" s="3">
        <f>3*4*4.5</f>
        <v>54</v>
      </c>
      <c r="V43" s="3">
        <f t="shared" ref="V43" si="48">2*4*3</f>
        <v>24</v>
      </c>
      <c r="W43" s="3">
        <f t="shared" ref="W43:X43" si="49">3*4*4.5</f>
        <v>54</v>
      </c>
      <c r="X43" s="3">
        <f t="shared" si="49"/>
        <v>54</v>
      </c>
      <c r="Y43" s="3">
        <f t="shared" ref="Y43" si="50">2*4*3</f>
        <v>24</v>
      </c>
      <c r="Z43" s="3">
        <f t="shared" ref="Z43:AA43" si="51">3*4*4.5</f>
        <v>54</v>
      </c>
      <c r="AA43" s="3">
        <f t="shared" si="51"/>
        <v>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</row>
    <row r="44" spans="1:96" x14ac:dyDescent="0.3">
      <c r="A44" s="37"/>
      <c r="B44" s="35"/>
      <c r="C44" s="14">
        <v>6000</v>
      </c>
      <c r="D44" s="2">
        <f>D43*$C$5</f>
        <v>96000</v>
      </c>
      <c r="E44" s="2">
        <f>E43*$C$6</f>
        <v>360000</v>
      </c>
      <c r="F44" s="2">
        <f>F43*$C$7</f>
        <v>864000</v>
      </c>
      <c r="G44" s="2">
        <f>G43*$C$5</f>
        <v>192000</v>
      </c>
      <c r="H44" s="2">
        <f>H43*$C$6</f>
        <v>540000</v>
      </c>
      <c r="I44" s="2">
        <f>I43*$C$7</f>
        <v>864000</v>
      </c>
      <c r="J44" s="2">
        <f>J43*$C$5</f>
        <v>192000</v>
      </c>
      <c r="K44" s="2">
        <f>K43*$C$6</f>
        <v>720000</v>
      </c>
      <c r="L44" s="2">
        <f>L43*$C$7</f>
        <v>864000</v>
      </c>
      <c r="M44" s="2">
        <f>M43*$C$5</f>
        <v>192000</v>
      </c>
      <c r="N44" s="2">
        <f>N43*$C$6</f>
        <v>540000</v>
      </c>
      <c r="O44" s="2">
        <f>O43*$C$7</f>
        <v>648000</v>
      </c>
      <c r="P44" s="2">
        <f>P43*$C$5</f>
        <v>192000</v>
      </c>
      <c r="Q44" s="2">
        <f>Q43*$C$6</f>
        <v>540000</v>
      </c>
      <c r="R44" s="2">
        <f>R43*$C$7</f>
        <v>648000</v>
      </c>
      <c r="S44" s="2">
        <f>S43*$C$5</f>
        <v>96000</v>
      </c>
      <c r="T44" s="2">
        <f>T43*$C$6</f>
        <v>270000</v>
      </c>
      <c r="U44" s="2">
        <f>U43*$C$7</f>
        <v>324000</v>
      </c>
      <c r="V44" s="2">
        <f>V43*$C$5</f>
        <v>96000</v>
      </c>
      <c r="W44" s="2">
        <f>W43*$C$6</f>
        <v>270000</v>
      </c>
      <c r="X44" s="2">
        <f>X43*$C$7</f>
        <v>324000</v>
      </c>
      <c r="Y44" s="2">
        <f>Y43*$C$5</f>
        <v>96000</v>
      </c>
      <c r="Z44" s="2">
        <f>Z43*$C$6</f>
        <v>270000</v>
      </c>
      <c r="AA44" s="2">
        <f>AA43*$C$7</f>
        <v>324000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</row>
    <row r="45" spans="1:96" ht="52.5" thickBot="1" x14ac:dyDescent="0.35">
      <c r="A45" s="37"/>
      <c r="B45" s="20" t="s">
        <v>91</v>
      </c>
      <c r="C45" s="11"/>
      <c r="D45" s="28">
        <f t="shared" ref="D45:AA45" si="52">D35+D38+D41+D44</f>
        <v>144000</v>
      </c>
      <c r="E45" s="28">
        <f t="shared" si="52"/>
        <v>840000</v>
      </c>
      <c r="F45" s="28">
        <f t="shared" si="52"/>
        <v>1872000</v>
      </c>
      <c r="G45" s="28">
        <f t="shared" si="52"/>
        <v>464000</v>
      </c>
      <c r="H45" s="28">
        <f t="shared" si="52"/>
        <v>1380000</v>
      </c>
      <c r="I45" s="28">
        <f t="shared" si="52"/>
        <v>2160000</v>
      </c>
      <c r="J45" s="28">
        <f t="shared" si="52"/>
        <v>528000</v>
      </c>
      <c r="K45" s="28">
        <f t="shared" si="52"/>
        <v>1560000</v>
      </c>
      <c r="L45" s="28">
        <f t="shared" si="52"/>
        <v>2520000</v>
      </c>
      <c r="M45" s="28">
        <f t="shared" si="52"/>
        <v>288000</v>
      </c>
      <c r="N45" s="28">
        <f t="shared" si="52"/>
        <v>1020000</v>
      </c>
      <c r="O45" s="28">
        <f t="shared" si="52"/>
        <v>1512000</v>
      </c>
      <c r="P45" s="28">
        <f t="shared" si="52"/>
        <v>288000</v>
      </c>
      <c r="Q45" s="28">
        <f t="shared" si="52"/>
        <v>1020000</v>
      </c>
      <c r="R45" s="28">
        <f t="shared" si="52"/>
        <v>1512000</v>
      </c>
      <c r="S45" s="28">
        <f t="shared" si="52"/>
        <v>144000</v>
      </c>
      <c r="T45" s="28">
        <f t="shared" si="52"/>
        <v>510000</v>
      </c>
      <c r="U45" s="28">
        <f t="shared" si="52"/>
        <v>756000</v>
      </c>
      <c r="V45" s="28">
        <f t="shared" si="52"/>
        <v>144000</v>
      </c>
      <c r="W45" s="28">
        <f t="shared" si="52"/>
        <v>510000</v>
      </c>
      <c r="X45" s="28">
        <f t="shared" si="52"/>
        <v>756000</v>
      </c>
      <c r="Y45" s="28">
        <f t="shared" si="52"/>
        <v>144000</v>
      </c>
      <c r="Z45" s="28">
        <f t="shared" si="52"/>
        <v>510000</v>
      </c>
      <c r="AA45" s="28">
        <f t="shared" si="52"/>
        <v>756000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</row>
    <row r="46" spans="1:96" ht="21" thickTop="1" x14ac:dyDescent="0.35">
      <c r="A46" s="15"/>
      <c r="B46" s="1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</row>
    <row r="47" spans="1:96" ht="56.45" customHeight="1" x14ac:dyDescent="0.3">
      <c r="A47" s="47" t="s">
        <v>89</v>
      </c>
      <c r="B47" s="33" t="s">
        <v>116</v>
      </c>
      <c r="C47" s="14">
        <v>4000</v>
      </c>
      <c r="D47" s="1"/>
      <c r="E47" s="1" t="s">
        <v>31</v>
      </c>
      <c r="F47" s="1" t="s">
        <v>72</v>
      </c>
      <c r="G47" s="1" t="s">
        <v>74</v>
      </c>
      <c r="H47" s="1" t="s">
        <v>75</v>
      </c>
      <c r="I47" s="1" t="s">
        <v>40</v>
      </c>
      <c r="J47" s="1" t="s">
        <v>18</v>
      </c>
      <c r="K47" s="1" t="s">
        <v>72</v>
      </c>
      <c r="L47" s="1" t="s">
        <v>37</v>
      </c>
      <c r="M47" s="1" t="s">
        <v>10</v>
      </c>
      <c r="N47" s="1" t="s">
        <v>11</v>
      </c>
      <c r="O47" s="1" t="s">
        <v>40</v>
      </c>
      <c r="P47" s="1" t="s">
        <v>10</v>
      </c>
      <c r="Q47" s="1" t="s">
        <v>11</v>
      </c>
      <c r="R47" s="1" t="s">
        <v>40</v>
      </c>
      <c r="S47" s="1" t="s">
        <v>96</v>
      </c>
      <c r="T47" s="1" t="s">
        <v>113</v>
      </c>
      <c r="U47" s="1" t="s">
        <v>17</v>
      </c>
      <c r="V47" s="1" t="s">
        <v>96</v>
      </c>
      <c r="W47" s="1" t="s">
        <v>113</v>
      </c>
      <c r="X47" s="1" t="s">
        <v>17</v>
      </c>
      <c r="Y47" s="1" t="s">
        <v>96</v>
      </c>
      <c r="Z47" s="1" t="s">
        <v>113</v>
      </c>
      <c r="AA47" s="1" t="s">
        <v>17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</row>
    <row r="48" spans="1:96" x14ac:dyDescent="0.3">
      <c r="A48" s="47"/>
      <c r="B48" s="34"/>
      <c r="C48" s="14">
        <v>5000</v>
      </c>
      <c r="D48" s="3"/>
      <c r="E48" s="3">
        <f>2*4*3</f>
        <v>24</v>
      </c>
      <c r="F48" s="3">
        <f>2*4*6</f>
        <v>48</v>
      </c>
      <c r="G48" s="3">
        <f>2*4*3</f>
        <v>24</v>
      </c>
      <c r="H48" s="3">
        <f>2*4*6</f>
        <v>48</v>
      </c>
      <c r="I48" s="3">
        <f>2*4*6</f>
        <v>48</v>
      </c>
      <c r="J48" s="3">
        <f>1*4*3</f>
        <v>12</v>
      </c>
      <c r="K48" s="3">
        <f>2*4*6</f>
        <v>48</v>
      </c>
      <c r="L48" s="3">
        <f>2*4*9</f>
        <v>72</v>
      </c>
      <c r="M48" s="3">
        <f>1*4*3</f>
        <v>12</v>
      </c>
      <c r="N48" s="3">
        <f>2*4*4</f>
        <v>32</v>
      </c>
      <c r="O48" s="3">
        <f>2*4*6</f>
        <v>48</v>
      </c>
      <c r="P48" s="3">
        <f>1*4*3</f>
        <v>12</v>
      </c>
      <c r="Q48" s="3">
        <f>2*4*4</f>
        <v>32</v>
      </c>
      <c r="R48" s="3">
        <f>2*4*6</f>
        <v>48</v>
      </c>
      <c r="S48" s="3">
        <f>1*4*1.5</f>
        <v>6</v>
      </c>
      <c r="T48" s="3">
        <f>2*4*2</f>
        <v>16</v>
      </c>
      <c r="U48" s="3">
        <f>2*4*3</f>
        <v>24</v>
      </c>
      <c r="V48" s="3">
        <f t="shared" ref="V48" si="53">1*4*1.5</f>
        <v>6</v>
      </c>
      <c r="W48" s="3">
        <f t="shared" ref="W48" si="54">2*4*2</f>
        <v>16</v>
      </c>
      <c r="X48" s="3">
        <f t="shared" ref="X48" si="55">2*4*3</f>
        <v>24</v>
      </c>
      <c r="Y48" s="3">
        <f t="shared" ref="Y48" si="56">1*4*1.5</f>
        <v>6</v>
      </c>
      <c r="Z48" s="3">
        <f t="shared" ref="Z48" si="57">2*4*2</f>
        <v>16</v>
      </c>
      <c r="AA48" s="3">
        <f t="shared" ref="AA48" si="58">2*4*3</f>
        <v>24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</row>
    <row r="49" spans="1:96" x14ac:dyDescent="0.3">
      <c r="A49" s="47"/>
      <c r="B49" s="35"/>
      <c r="C49" s="14">
        <v>6000</v>
      </c>
      <c r="D49" s="2">
        <f t="shared" ref="D49:M49" si="59">D48*$C$5</f>
        <v>0</v>
      </c>
      <c r="E49" s="2">
        <f>E48*$C$6</f>
        <v>120000</v>
      </c>
      <c r="F49" s="2">
        <f>F48*$C$7</f>
        <v>288000</v>
      </c>
      <c r="G49" s="2">
        <f t="shared" si="59"/>
        <v>96000</v>
      </c>
      <c r="H49" s="2">
        <f>H48*$C$6</f>
        <v>240000</v>
      </c>
      <c r="I49" s="2">
        <f>I48*$C$7</f>
        <v>288000</v>
      </c>
      <c r="J49" s="2">
        <f t="shared" si="59"/>
        <v>48000</v>
      </c>
      <c r="K49" s="2">
        <f>K48*$C$6</f>
        <v>240000</v>
      </c>
      <c r="L49" s="2">
        <f>L48*$C$7</f>
        <v>432000</v>
      </c>
      <c r="M49" s="2">
        <f t="shared" si="59"/>
        <v>48000</v>
      </c>
      <c r="N49" s="2">
        <f>N48*$C$6</f>
        <v>160000</v>
      </c>
      <c r="O49" s="2">
        <f>O48*$C$7</f>
        <v>288000</v>
      </c>
      <c r="P49" s="2">
        <f t="shared" ref="P49" si="60">P48*$C$5</f>
        <v>48000</v>
      </c>
      <c r="Q49" s="2">
        <f>Q48*$C$6</f>
        <v>160000</v>
      </c>
      <c r="R49" s="2">
        <f>R48*$C$7</f>
        <v>288000</v>
      </c>
      <c r="S49" s="2">
        <f t="shared" ref="S49" si="61">S48*$C$5</f>
        <v>24000</v>
      </c>
      <c r="T49" s="2">
        <f>T48*$C$6</f>
        <v>80000</v>
      </c>
      <c r="U49" s="2">
        <f>U48*$C$7</f>
        <v>144000</v>
      </c>
      <c r="V49" s="2">
        <f t="shared" ref="V49" si="62">V48*$C$5</f>
        <v>24000</v>
      </c>
      <c r="W49" s="2">
        <f>W48*$C$6</f>
        <v>80000</v>
      </c>
      <c r="X49" s="2">
        <f>X48*$C$7</f>
        <v>144000</v>
      </c>
      <c r="Y49" s="2">
        <f t="shared" ref="Y49" si="63">Y48*$C$5</f>
        <v>24000</v>
      </c>
      <c r="Z49" s="2">
        <f>Z48*$C$6</f>
        <v>80000</v>
      </c>
      <c r="AA49" s="2">
        <f>AA48*$C$7</f>
        <v>144000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</row>
    <row r="50" spans="1:96" ht="51" customHeight="1" x14ac:dyDescent="0.3">
      <c r="A50" s="47"/>
      <c r="B50" s="33" t="s">
        <v>117</v>
      </c>
      <c r="C50" s="14">
        <v>4000</v>
      </c>
      <c r="D50" s="1" t="s">
        <v>41</v>
      </c>
      <c r="E50" s="1" t="s">
        <v>42</v>
      </c>
      <c r="F50" s="1" t="s">
        <v>76</v>
      </c>
      <c r="G50" s="1" t="s">
        <v>13</v>
      </c>
      <c r="H50" s="1" t="s">
        <v>78</v>
      </c>
      <c r="I50" s="1" t="s">
        <v>79</v>
      </c>
      <c r="J50" s="1" t="s">
        <v>40</v>
      </c>
      <c r="K50" s="1" t="s">
        <v>38</v>
      </c>
      <c r="L50" s="1" t="s">
        <v>77</v>
      </c>
      <c r="M50" s="1" t="s">
        <v>11</v>
      </c>
      <c r="N50" s="1" t="s">
        <v>37</v>
      </c>
      <c r="O50" s="1" t="s">
        <v>37</v>
      </c>
      <c r="P50" s="1" t="s">
        <v>11</v>
      </c>
      <c r="Q50" s="1" t="s">
        <v>37</v>
      </c>
      <c r="R50" s="1" t="s">
        <v>37</v>
      </c>
      <c r="S50" s="1" t="s">
        <v>97</v>
      </c>
      <c r="T50" s="1" t="s">
        <v>104</v>
      </c>
      <c r="U50" s="1" t="s">
        <v>104</v>
      </c>
      <c r="V50" s="1" t="s">
        <v>97</v>
      </c>
      <c r="W50" s="1" t="s">
        <v>104</v>
      </c>
      <c r="X50" s="1" t="s">
        <v>104</v>
      </c>
      <c r="Y50" s="1" t="s">
        <v>97</v>
      </c>
      <c r="Z50" s="1" t="s">
        <v>104</v>
      </c>
      <c r="AA50" s="1" t="s">
        <v>104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</row>
    <row r="51" spans="1:96" x14ac:dyDescent="0.3">
      <c r="A51" s="47"/>
      <c r="B51" s="34"/>
      <c r="C51" s="14">
        <v>5000</v>
      </c>
      <c r="D51" s="3">
        <f>2*4*6</f>
        <v>48</v>
      </c>
      <c r="E51" s="3">
        <f>3*4*9</f>
        <v>108</v>
      </c>
      <c r="F51" s="3">
        <f>3*4*12</f>
        <v>144</v>
      </c>
      <c r="G51" s="3">
        <f>3*4*6</f>
        <v>72</v>
      </c>
      <c r="H51" s="3">
        <f>3*4*9</f>
        <v>108</v>
      </c>
      <c r="I51" s="3">
        <f>4*4*12</f>
        <v>192</v>
      </c>
      <c r="J51" s="3">
        <f>2*4*6</f>
        <v>48</v>
      </c>
      <c r="K51" s="3">
        <f>3*4*6</f>
        <v>72</v>
      </c>
      <c r="L51" s="3">
        <f>3*4*12</f>
        <v>144</v>
      </c>
      <c r="M51" s="3">
        <f>2*4*4</f>
        <v>32</v>
      </c>
      <c r="N51" s="3">
        <f>2*4*9</f>
        <v>72</v>
      </c>
      <c r="O51" s="3">
        <f>2*4*9</f>
        <v>72</v>
      </c>
      <c r="P51" s="3">
        <f>2*4*4</f>
        <v>32</v>
      </c>
      <c r="Q51" s="3">
        <f>2*4*9</f>
        <v>72</v>
      </c>
      <c r="R51" s="3">
        <f>2*4*9</f>
        <v>72</v>
      </c>
      <c r="S51" s="3">
        <f>2*4*2</f>
        <v>16</v>
      </c>
      <c r="T51" s="3">
        <f>2*4*4.5</f>
        <v>36</v>
      </c>
      <c r="U51" s="3">
        <f>2*4*4.5</f>
        <v>36</v>
      </c>
      <c r="V51" s="3">
        <f t="shared" ref="V51" si="64">2*4*2</f>
        <v>16</v>
      </c>
      <c r="W51" s="3">
        <f t="shared" ref="W51:X51" si="65">2*4*4.5</f>
        <v>36</v>
      </c>
      <c r="X51" s="3">
        <f t="shared" si="65"/>
        <v>36</v>
      </c>
      <c r="Y51" s="3">
        <f t="shared" ref="Y51" si="66">2*4*2</f>
        <v>16</v>
      </c>
      <c r="Z51" s="3">
        <f t="shared" ref="Z51:AA51" si="67">2*4*4.5</f>
        <v>36</v>
      </c>
      <c r="AA51" s="3">
        <f t="shared" si="67"/>
        <v>36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</row>
    <row r="52" spans="1:96" x14ac:dyDescent="0.3">
      <c r="A52" s="47"/>
      <c r="B52" s="35"/>
      <c r="C52" s="14">
        <v>6000</v>
      </c>
      <c r="D52" s="2">
        <f t="shared" ref="D52" si="68">D51*$C$5</f>
        <v>192000</v>
      </c>
      <c r="E52" s="2">
        <f>E51*$C$6</f>
        <v>540000</v>
      </c>
      <c r="F52" s="2">
        <f>F51*$C$7</f>
        <v>864000</v>
      </c>
      <c r="G52" s="2">
        <f>G51*$C$5</f>
        <v>288000</v>
      </c>
      <c r="H52" s="2">
        <f>H51*$C$6</f>
        <v>540000</v>
      </c>
      <c r="I52" s="2">
        <f>I51*$C$7</f>
        <v>1152000</v>
      </c>
      <c r="J52" s="2">
        <f t="shared" ref="J52" si="69">J51*$C$5</f>
        <v>192000</v>
      </c>
      <c r="K52" s="2">
        <f>K51*$C$6</f>
        <v>360000</v>
      </c>
      <c r="L52" s="2">
        <f>L51*$C$7</f>
        <v>864000</v>
      </c>
      <c r="M52" s="2">
        <f t="shared" ref="M52" si="70">M51*$C$5</f>
        <v>128000</v>
      </c>
      <c r="N52" s="2">
        <f>N51*$C$6</f>
        <v>360000</v>
      </c>
      <c r="O52" s="2">
        <f>O51*$C$7</f>
        <v>432000</v>
      </c>
      <c r="P52" s="2">
        <f t="shared" ref="P52" si="71">P51*$C$5</f>
        <v>128000</v>
      </c>
      <c r="Q52" s="2">
        <f>Q51*$C$6</f>
        <v>360000</v>
      </c>
      <c r="R52" s="2">
        <f>R51*$C$7</f>
        <v>432000</v>
      </c>
      <c r="S52" s="2">
        <f t="shared" ref="S52" si="72">S51*$C$5</f>
        <v>64000</v>
      </c>
      <c r="T52" s="2">
        <f>T51*$C$6</f>
        <v>180000</v>
      </c>
      <c r="U52" s="2">
        <f>U51*$C$7</f>
        <v>216000</v>
      </c>
      <c r="V52" s="2">
        <f t="shared" ref="V52" si="73">V51*$C$5</f>
        <v>64000</v>
      </c>
      <c r="W52" s="2">
        <f>W51*$C$6</f>
        <v>180000</v>
      </c>
      <c r="X52" s="2">
        <f>X51*$C$7</f>
        <v>216000</v>
      </c>
      <c r="Y52" s="2">
        <f t="shared" ref="Y52" si="74">Y51*$C$5</f>
        <v>64000</v>
      </c>
      <c r="Z52" s="2">
        <f>Z51*$C$6</f>
        <v>180000</v>
      </c>
      <c r="AA52" s="2">
        <f>AA51*$C$7</f>
        <v>216000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</row>
    <row r="53" spans="1:96" ht="51.75" x14ac:dyDescent="0.3">
      <c r="A53" s="47"/>
      <c r="B53" s="33" t="s">
        <v>118</v>
      </c>
      <c r="C53" s="14">
        <v>4000</v>
      </c>
      <c r="D53" s="26"/>
      <c r="E53" s="1" t="s">
        <v>29</v>
      </c>
      <c r="F53" s="1" t="s">
        <v>32</v>
      </c>
      <c r="G53" s="26"/>
      <c r="H53" s="1" t="s">
        <v>29</v>
      </c>
      <c r="I53" s="1" t="s">
        <v>27</v>
      </c>
      <c r="J53" s="26"/>
      <c r="K53" s="1" t="s">
        <v>68</v>
      </c>
      <c r="L53" s="1" t="s">
        <v>62</v>
      </c>
      <c r="M53" s="26"/>
      <c r="N53" s="26" t="s">
        <v>61</v>
      </c>
      <c r="O53" s="26" t="s">
        <v>68</v>
      </c>
      <c r="P53" s="26"/>
      <c r="Q53" s="26" t="s">
        <v>61</v>
      </c>
      <c r="R53" s="26" t="s">
        <v>68</v>
      </c>
      <c r="S53" s="26"/>
      <c r="T53" s="26" t="s">
        <v>67</v>
      </c>
      <c r="U53" s="26" t="s">
        <v>29</v>
      </c>
      <c r="V53" s="26"/>
      <c r="W53" s="26" t="s">
        <v>67</v>
      </c>
      <c r="X53" s="26" t="s">
        <v>29</v>
      </c>
      <c r="Y53" s="26"/>
      <c r="Z53" s="26" t="s">
        <v>67</v>
      </c>
      <c r="AA53" s="26" t="s">
        <v>29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</row>
    <row r="54" spans="1:96" x14ac:dyDescent="0.35">
      <c r="A54" s="47"/>
      <c r="B54" s="34"/>
      <c r="C54" s="14">
        <v>5000</v>
      </c>
      <c r="D54" s="9"/>
      <c r="E54" s="9">
        <f>2*4*3</f>
        <v>24</v>
      </c>
      <c r="F54" s="9">
        <f>2*4*4</f>
        <v>32</v>
      </c>
      <c r="G54" s="9"/>
      <c r="H54" s="9">
        <f>2*4*3</f>
        <v>24</v>
      </c>
      <c r="I54" s="9">
        <f>3*4*6</f>
        <v>72</v>
      </c>
      <c r="J54" s="9"/>
      <c r="K54" s="9">
        <f>2*4*6</f>
        <v>48</v>
      </c>
      <c r="L54" s="9">
        <f>2*4*9</f>
        <v>72</v>
      </c>
      <c r="M54" s="9"/>
      <c r="N54" s="9">
        <f>1*4*6</f>
        <v>24</v>
      </c>
      <c r="O54" s="9">
        <f>2*4*6</f>
        <v>48</v>
      </c>
      <c r="P54" s="9"/>
      <c r="Q54" s="9">
        <f>1*4*6</f>
        <v>24</v>
      </c>
      <c r="R54" s="9">
        <f>2*4*6</f>
        <v>48</v>
      </c>
      <c r="S54" s="9"/>
      <c r="T54" s="9">
        <f>1*4*3</f>
        <v>12</v>
      </c>
      <c r="U54" s="9">
        <f>2*4*3</f>
        <v>24</v>
      </c>
      <c r="V54" s="9"/>
      <c r="W54" s="9">
        <f t="shared" ref="W54" si="75">1*4*3</f>
        <v>12</v>
      </c>
      <c r="X54" s="9">
        <f t="shared" ref="X54" si="76">2*4*3</f>
        <v>24</v>
      </c>
      <c r="Y54" s="9"/>
      <c r="Z54" s="9">
        <f t="shared" ref="Z54" si="77">1*4*3</f>
        <v>12</v>
      </c>
      <c r="AA54" s="9">
        <f t="shared" ref="AA54" si="78">2*4*3</f>
        <v>24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</row>
    <row r="55" spans="1:96" x14ac:dyDescent="0.35">
      <c r="A55" s="47"/>
      <c r="B55" s="35"/>
      <c r="C55" s="14">
        <v>6000</v>
      </c>
      <c r="D55" s="10">
        <f t="shared" ref="D55" si="79">D54*$C$5</f>
        <v>0</v>
      </c>
      <c r="E55" s="10">
        <f>E54*$C$6</f>
        <v>120000</v>
      </c>
      <c r="F55" s="10">
        <f>F54*$C$7</f>
        <v>192000</v>
      </c>
      <c r="G55" s="10">
        <f t="shared" ref="G55" si="80">G54*$C$5</f>
        <v>0</v>
      </c>
      <c r="H55" s="10">
        <f>H54*$C$6</f>
        <v>120000</v>
      </c>
      <c r="I55" s="10">
        <f>I54*$C$7</f>
        <v>432000</v>
      </c>
      <c r="J55" s="10">
        <f t="shared" ref="J55" si="81">J54*$C$5</f>
        <v>0</v>
      </c>
      <c r="K55" s="10">
        <f>K54*$C$6</f>
        <v>240000</v>
      </c>
      <c r="L55" s="10">
        <f>L54*$C$7</f>
        <v>432000</v>
      </c>
      <c r="M55" s="10">
        <f t="shared" ref="M55" si="82">M54*$C$5</f>
        <v>0</v>
      </c>
      <c r="N55" s="10">
        <f>N54*$C$6</f>
        <v>120000</v>
      </c>
      <c r="O55" s="10">
        <f>O54*$C$7</f>
        <v>288000</v>
      </c>
      <c r="P55" s="10">
        <f t="shared" ref="P55" si="83">P54*$C$5</f>
        <v>0</v>
      </c>
      <c r="Q55" s="10">
        <f>Q54*$C$6</f>
        <v>120000</v>
      </c>
      <c r="R55" s="10">
        <f>R54*$C$7</f>
        <v>288000</v>
      </c>
      <c r="S55" s="10">
        <f t="shared" ref="S55" si="84">S54*$C$5</f>
        <v>0</v>
      </c>
      <c r="T55" s="10">
        <f>T54*$C$6</f>
        <v>60000</v>
      </c>
      <c r="U55" s="10">
        <f>U54*$C$7</f>
        <v>144000</v>
      </c>
      <c r="V55" s="10">
        <f t="shared" ref="V55" si="85">V54*$C$5</f>
        <v>0</v>
      </c>
      <c r="W55" s="10">
        <f>W54*$C$6</f>
        <v>60000</v>
      </c>
      <c r="X55" s="10">
        <f>X54*$C$7</f>
        <v>144000</v>
      </c>
      <c r="Y55" s="10">
        <f t="shared" ref="Y55" si="86">Y54*$C$5</f>
        <v>0</v>
      </c>
      <c r="Z55" s="10">
        <f>Z54*$C$6</f>
        <v>60000</v>
      </c>
      <c r="AA55" s="10">
        <f>AA54*$C$7</f>
        <v>144000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</row>
    <row r="56" spans="1:96" ht="55.15" customHeight="1" x14ac:dyDescent="0.3">
      <c r="A56" s="47"/>
      <c r="B56" s="33" t="s">
        <v>122</v>
      </c>
      <c r="C56" s="14">
        <v>4000</v>
      </c>
      <c r="D56" s="26" t="s">
        <v>80</v>
      </c>
      <c r="E56" s="26" t="s">
        <v>34</v>
      </c>
      <c r="F56" s="26" t="s">
        <v>66</v>
      </c>
      <c r="G56" s="26" t="s">
        <v>81</v>
      </c>
      <c r="H56" s="26" t="s">
        <v>34</v>
      </c>
      <c r="I56" s="26" t="s">
        <v>25</v>
      </c>
      <c r="J56" s="26" t="s">
        <v>82</v>
      </c>
      <c r="K56" s="26" t="s">
        <v>44</v>
      </c>
      <c r="L56" s="26" t="s">
        <v>22</v>
      </c>
      <c r="M56" s="26" t="s">
        <v>83</v>
      </c>
      <c r="N56" s="26" t="s">
        <v>55</v>
      </c>
      <c r="O56" s="26" t="s">
        <v>46</v>
      </c>
      <c r="P56" s="26" t="s">
        <v>83</v>
      </c>
      <c r="Q56" s="26" t="s">
        <v>55</v>
      </c>
      <c r="R56" s="26" t="s">
        <v>46</v>
      </c>
      <c r="S56" s="26" t="s">
        <v>114</v>
      </c>
      <c r="T56" s="26" t="s">
        <v>106</v>
      </c>
      <c r="U56" s="26" t="s">
        <v>112</v>
      </c>
      <c r="V56" s="26" t="s">
        <v>114</v>
      </c>
      <c r="W56" s="26" t="s">
        <v>106</v>
      </c>
      <c r="X56" s="26" t="s">
        <v>112</v>
      </c>
      <c r="Y56" s="26" t="s">
        <v>114</v>
      </c>
      <c r="Z56" s="26" t="s">
        <v>106</v>
      </c>
      <c r="AA56" s="26" t="s">
        <v>112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</row>
    <row r="57" spans="1:96" x14ac:dyDescent="0.3">
      <c r="A57" s="47"/>
      <c r="B57" s="34"/>
      <c r="C57" s="14">
        <v>5000</v>
      </c>
      <c r="D57" s="3">
        <f>2*4*6</f>
        <v>48</v>
      </c>
      <c r="E57" s="3">
        <f>3*4*9</f>
        <v>108</v>
      </c>
      <c r="F57" s="3">
        <f>3*4*12</f>
        <v>144</v>
      </c>
      <c r="G57" s="3">
        <f>3*4*6</f>
        <v>72</v>
      </c>
      <c r="H57" s="3">
        <f>3*4*9</f>
        <v>108</v>
      </c>
      <c r="I57" s="3">
        <f>4*4*9</f>
        <v>144</v>
      </c>
      <c r="J57" s="3">
        <f>2*4*6</f>
        <v>48</v>
      </c>
      <c r="K57" s="3">
        <f>3*4*12</f>
        <v>144</v>
      </c>
      <c r="L57" s="3">
        <f>4*4*12</f>
        <v>192</v>
      </c>
      <c r="M57" s="3">
        <f>2*4*6</f>
        <v>48</v>
      </c>
      <c r="N57" s="3">
        <f>2*4*9</f>
        <v>72</v>
      </c>
      <c r="O57" s="3">
        <f>3*4*9</f>
        <v>108</v>
      </c>
      <c r="P57" s="3">
        <f>2*4*6</f>
        <v>48</v>
      </c>
      <c r="Q57" s="3">
        <f>2*4*9</f>
        <v>72</v>
      </c>
      <c r="R57" s="3">
        <f>3*4*9</f>
        <v>108</v>
      </c>
      <c r="S57" s="3">
        <f>2*4*3</f>
        <v>24</v>
      </c>
      <c r="T57" s="3">
        <f>2*4*4.5</f>
        <v>36</v>
      </c>
      <c r="U57" s="3">
        <f>3*4*4.5</f>
        <v>54</v>
      </c>
      <c r="V57" s="3">
        <f t="shared" ref="V57" si="87">2*4*3</f>
        <v>24</v>
      </c>
      <c r="W57" s="3">
        <f t="shared" ref="W57" si="88">2*4*4.5</f>
        <v>36</v>
      </c>
      <c r="X57" s="3">
        <f t="shared" ref="X57" si="89">3*4*4.5</f>
        <v>54</v>
      </c>
      <c r="Y57" s="3">
        <f t="shared" ref="Y57" si="90">2*4*3</f>
        <v>24</v>
      </c>
      <c r="Z57" s="3">
        <f t="shared" ref="Z57" si="91">2*4*4.5</f>
        <v>36</v>
      </c>
      <c r="AA57" s="3">
        <f t="shared" ref="AA57" si="92">3*4*4.5</f>
        <v>54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</row>
    <row r="58" spans="1:96" x14ac:dyDescent="0.3">
      <c r="A58" s="47"/>
      <c r="B58" s="35"/>
      <c r="C58" s="14">
        <v>6000</v>
      </c>
      <c r="D58" s="2">
        <f>D57*$C$5</f>
        <v>192000</v>
      </c>
      <c r="E58" s="2">
        <f>E57*$C$6</f>
        <v>540000</v>
      </c>
      <c r="F58" s="2">
        <f>F57*$C$7</f>
        <v>864000</v>
      </c>
      <c r="G58" s="2">
        <f>G57*$C$5</f>
        <v>288000</v>
      </c>
      <c r="H58" s="2">
        <f>H57*$C$6</f>
        <v>540000</v>
      </c>
      <c r="I58" s="2">
        <f>I57*$C$7</f>
        <v>864000</v>
      </c>
      <c r="J58" s="2">
        <f t="shared" ref="J58" si="93">J57*$C$5</f>
        <v>192000</v>
      </c>
      <c r="K58" s="2">
        <f>K57*$C$6</f>
        <v>720000</v>
      </c>
      <c r="L58" s="2">
        <f>L57*$C$7</f>
        <v>1152000</v>
      </c>
      <c r="M58" s="2">
        <f t="shared" ref="M58" si="94">M57*$C$5</f>
        <v>192000</v>
      </c>
      <c r="N58" s="2">
        <f>N57*$C$6</f>
        <v>360000</v>
      </c>
      <c r="O58" s="2">
        <f>O57*$C$7</f>
        <v>648000</v>
      </c>
      <c r="P58" s="2">
        <f t="shared" ref="P58" si="95">P57*$C$5</f>
        <v>192000</v>
      </c>
      <c r="Q58" s="2">
        <f>Q57*$C$6</f>
        <v>360000</v>
      </c>
      <c r="R58" s="2">
        <f>R57*$C$7</f>
        <v>648000</v>
      </c>
      <c r="S58" s="2">
        <f t="shared" ref="S58" si="96">S57*$C$5</f>
        <v>96000</v>
      </c>
      <c r="T58" s="2">
        <f>T57*$C$6</f>
        <v>180000</v>
      </c>
      <c r="U58" s="2">
        <f>U57*$C$7</f>
        <v>324000</v>
      </c>
      <c r="V58" s="2">
        <f t="shared" ref="V58" si="97">V57*$C$5</f>
        <v>96000</v>
      </c>
      <c r="W58" s="2">
        <f>W57*$C$6</f>
        <v>180000</v>
      </c>
      <c r="X58" s="2">
        <f>X57*$C$7</f>
        <v>324000</v>
      </c>
      <c r="Y58" s="2">
        <f t="shared" ref="Y58" si="98">Y57*$C$5</f>
        <v>96000</v>
      </c>
      <c r="Z58" s="2">
        <f>Z57*$C$6</f>
        <v>180000</v>
      </c>
      <c r="AA58" s="2">
        <f>AA57*$C$7</f>
        <v>324000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</row>
    <row r="59" spans="1:96" s="13" customFormat="1" ht="81.75" thickBot="1" x14ac:dyDescent="0.4">
      <c r="A59" s="47"/>
      <c r="B59" s="11" t="s">
        <v>115</v>
      </c>
      <c r="C59" s="11"/>
      <c r="D59" s="12">
        <f>D49+D52+D55+D58</f>
        <v>384000</v>
      </c>
      <c r="E59" s="12">
        <f t="shared" ref="E59:O59" si="99">E49+E52+E55+E58</f>
        <v>1320000</v>
      </c>
      <c r="F59" s="12">
        <f t="shared" si="99"/>
        <v>2208000</v>
      </c>
      <c r="G59" s="12">
        <f t="shared" si="99"/>
        <v>672000</v>
      </c>
      <c r="H59" s="12">
        <f t="shared" si="99"/>
        <v>1440000</v>
      </c>
      <c r="I59" s="12">
        <f t="shared" si="99"/>
        <v>2736000</v>
      </c>
      <c r="J59" s="12">
        <f t="shared" si="99"/>
        <v>432000</v>
      </c>
      <c r="K59" s="12">
        <f t="shared" si="99"/>
        <v>1560000</v>
      </c>
      <c r="L59" s="12">
        <f t="shared" si="99"/>
        <v>2880000</v>
      </c>
      <c r="M59" s="12">
        <f t="shared" si="99"/>
        <v>368000</v>
      </c>
      <c r="N59" s="12">
        <f t="shared" si="99"/>
        <v>1000000</v>
      </c>
      <c r="O59" s="12">
        <f t="shared" si="99"/>
        <v>1656000</v>
      </c>
      <c r="P59" s="12">
        <f t="shared" ref="P59:AA59" si="100">P49+P52+P55+P58</f>
        <v>368000</v>
      </c>
      <c r="Q59" s="12">
        <f t="shared" si="100"/>
        <v>1000000</v>
      </c>
      <c r="R59" s="12">
        <f t="shared" si="100"/>
        <v>1656000</v>
      </c>
      <c r="S59" s="12">
        <f t="shared" si="100"/>
        <v>184000</v>
      </c>
      <c r="T59" s="12">
        <f t="shared" si="100"/>
        <v>500000</v>
      </c>
      <c r="U59" s="12">
        <f t="shared" si="100"/>
        <v>828000</v>
      </c>
      <c r="V59" s="12">
        <f t="shared" si="100"/>
        <v>184000</v>
      </c>
      <c r="W59" s="12">
        <f t="shared" si="100"/>
        <v>500000</v>
      </c>
      <c r="X59" s="12">
        <f t="shared" si="100"/>
        <v>828000</v>
      </c>
      <c r="Y59" s="12">
        <f t="shared" si="100"/>
        <v>184000</v>
      </c>
      <c r="Z59" s="12">
        <f t="shared" si="100"/>
        <v>500000</v>
      </c>
      <c r="AA59" s="12">
        <f t="shared" si="100"/>
        <v>828000</v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</row>
    <row r="60" spans="1:96" ht="23.25" thickTop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0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</row>
    <row r="61" spans="1:96" ht="36" customHeight="1" x14ac:dyDescent="0.3">
      <c r="A61" s="41"/>
      <c r="B61" s="39" t="s">
        <v>126</v>
      </c>
      <c r="C61" s="31"/>
      <c r="D61" s="32" t="s">
        <v>127</v>
      </c>
      <c r="E61" s="32" t="s">
        <v>127</v>
      </c>
      <c r="F61" s="32" t="s">
        <v>127</v>
      </c>
      <c r="G61" s="32" t="s">
        <v>127</v>
      </c>
      <c r="H61" s="32" t="s">
        <v>127</v>
      </c>
      <c r="I61" s="32" t="s">
        <v>127</v>
      </c>
      <c r="J61" s="32" t="s">
        <v>127</v>
      </c>
      <c r="K61" s="32" t="s">
        <v>127</v>
      </c>
      <c r="L61" s="32" t="s">
        <v>127</v>
      </c>
      <c r="M61" s="32" t="s">
        <v>127</v>
      </c>
      <c r="N61" s="32" t="s">
        <v>127</v>
      </c>
      <c r="O61" s="32" t="s">
        <v>127</v>
      </c>
      <c r="P61" s="32" t="s">
        <v>127</v>
      </c>
      <c r="Q61" s="32" t="s">
        <v>127</v>
      </c>
      <c r="R61" s="32" t="s">
        <v>127</v>
      </c>
      <c r="S61" s="32" t="s">
        <v>127</v>
      </c>
      <c r="T61" s="32" t="s">
        <v>127</v>
      </c>
      <c r="U61" s="32" t="s">
        <v>127</v>
      </c>
      <c r="V61" s="32" t="s">
        <v>127</v>
      </c>
      <c r="W61" s="32" t="s">
        <v>127</v>
      </c>
      <c r="X61" s="32" t="s">
        <v>127</v>
      </c>
      <c r="Y61" s="32" t="s">
        <v>127</v>
      </c>
      <c r="Z61" s="32" t="s">
        <v>127</v>
      </c>
      <c r="AA61" s="32" t="s">
        <v>127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</row>
    <row r="62" spans="1:96" x14ac:dyDescent="0.3">
      <c r="A62" s="42"/>
      <c r="B62" s="40"/>
      <c r="C62" s="31"/>
      <c r="D62" s="32" t="s">
        <v>128</v>
      </c>
      <c r="E62" s="32" t="s">
        <v>128</v>
      </c>
      <c r="F62" s="32" t="s">
        <v>128</v>
      </c>
      <c r="G62" s="32" t="s">
        <v>128</v>
      </c>
      <c r="H62" s="32" t="s">
        <v>128</v>
      </c>
      <c r="I62" s="32" t="s">
        <v>128</v>
      </c>
      <c r="J62" s="32" t="s">
        <v>128</v>
      </c>
      <c r="K62" s="32" t="s">
        <v>128</v>
      </c>
      <c r="L62" s="32" t="s">
        <v>128</v>
      </c>
      <c r="M62" s="32" t="s">
        <v>128</v>
      </c>
      <c r="N62" s="32" t="s">
        <v>128</v>
      </c>
      <c r="O62" s="32" t="s">
        <v>128</v>
      </c>
      <c r="P62" s="32" t="s">
        <v>128</v>
      </c>
      <c r="Q62" s="32" t="s">
        <v>128</v>
      </c>
      <c r="R62" s="32" t="s">
        <v>128</v>
      </c>
      <c r="S62" s="32" t="s">
        <v>128</v>
      </c>
      <c r="T62" s="32" t="s">
        <v>128</v>
      </c>
      <c r="U62" s="32" t="s">
        <v>128</v>
      </c>
      <c r="V62" s="32" t="s">
        <v>128</v>
      </c>
      <c r="W62" s="32" t="s">
        <v>128</v>
      </c>
      <c r="X62" s="32" t="s">
        <v>128</v>
      </c>
      <c r="Y62" s="32" t="s">
        <v>128</v>
      </c>
      <c r="Z62" s="32" t="s">
        <v>128</v>
      </c>
      <c r="AA62" s="32" t="s">
        <v>128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</row>
    <row r="63" spans="1:96" x14ac:dyDescent="0.3">
      <c r="B63" s="4"/>
      <c r="C63" s="2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</row>
    <row r="64" spans="1:96" x14ac:dyDescent="0.3">
      <c r="B64" s="4"/>
      <c r="C64" s="2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</row>
    <row r="65" spans="2:96" x14ac:dyDescent="0.3">
      <c r="B65" s="4"/>
      <c r="C65" s="2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</row>
    <row r="66" spans="2:96" x14ac:dyDescent="0.3">
      <c r="B66" s="4"/>
      <c r="C66" s="2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</row>
    <row r="67" spans="2:96" x14ac:dyDescent="0.3">
      <c r="B67" s="4"/>
      <c r="C67" s="2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</row>
    <row r="68" spans="2:96" x14ac:dyDescent="0.3">
      <c r="B68" s="4"/>
      <c r="C68" s="2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</row>
    <row r="69" spans="2:96" x14ac:dyDescent="0.3">
      <c r="B69" s="4"/>
      <c r="C69" s="2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</row>
    <row r="70" spans="2:96" x14ac:dyDescent="0.3">
      <c r="B70" s="4"/>
      <c r="C70" s="2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</row>
    <row r="71" spans="2:96" x14ac:dyDescent="0.3">
      <c r="B71" s="4"/>
      <c r="C71" s="2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</row>
    <row r="72" spans="2:96" x14ac:dyDescent="0.3">
      <c r="B72" s="4"/>
      <c r="C72" s="2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 spans="2:96" x14ac:dyDescent="0.3">
      <c r="B73" s="4"/>
      <c r="C73" s="2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</row>
    <row r="74" spans="2:96" x14ac:dyDescent="0.3">
      <c r="B74" s="4"/>
      <c r="C74" s="2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</row>
    <row r="75" spans="2:96" x14ac:dyDescent="0.3">
      <c r="B75" s="4"/>
      <c r="C75" s="2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</row>
    <row r="76" spans="2:96" x14ac:dyDescent="0.3">
      <c r="B76" s="4"/>
      <c r="C76" s="2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</row>
    <row r="77" spans="2:96" x14ac:dyDescent="0.3">
      <c r="B77" s="4"/>
      <c r="C77" s="2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</row>
    <row r="78" spans="2:96" x14ac:dyDescent="0.3">
      <c r="B78" s="4"/>
      <c r="C78" s="2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</row>
    <row r="79" spans="2:96" x14ac:dyDescent="0.3">
      <c r="B79" s="4"/>
      <c r="C79" s="2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</row>
    <row r="80" spans="2:96" x14ac:dyDescent="0.3">
      <c r="B80" s="4"/>
      <c r="C80" s="2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</row>
    <row r="81" spans="2:96" x14ac:dyDescent="0.3">
      <c r="B81" s="4"/>
      <c r="C81" s="2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</row>
    <row r="82" spans="2:96" x14ac:dyDescent="0.3">
      <c r="B82" s="4"/>
      <c r="C82" s="2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</row>
    <row r="83" spans="2:96" x14ac:dyDescent="0.3">
      <c r="B83" s="4"/>
      <c r="C83" s="2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</row>
    <row r="84" spans="2:96" x14ac:dyDescent="0.3">
      <c r="B84" s="4"/>
      <c r="C84" s="2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</row>
    <row r="85" spans="2:96" x14ac:dyDescent="0.3">
      <c r="B85" s="4"/>
      <c r="C85" s="2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</row>
    <row r="86" spans="2:96" x14ac:dyDescent="0.3">
      <c r="B86" s="4"/>
      <c r="C86" s="2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</row>
    <row r="87" spans="2:96" x14ac:dyDescent="0.3">
      <c r="B87" s="4"/>
      <c r="C87" s="2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</row>
    <row r="88" spans="2:96" x14ac:dyDescent="0.3">
      <c r="B88" s="4"/>
      <c r="C88" s="2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</row>
    <row r="89" spans="2:96" x14ac:dyDescent="0.3">
      <c r="B89" s="4"/>
      <c r="C89" s="2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</row>
    <row r="90" spans="2:96" x14ac:dyDescent="0.3">
      <c r="B90" s="4"/>
      <c r="C90" s="2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</row>
    <row r="91" spans="2:96" x14ac:dyDescent="0.3">
      <c r="B91" s="4"/>
      <c r="C91" s="2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</row>
    <row r="92" spans="2:96" x14ac:dyDescent="0.3">
      <c r="B92" s="4"/>
      <c r="C92" s="2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</row>
    <row r="93" spans="2:96" x14ac:dyDescent="0.3">
      <c r="B93" s="4"/>
      <c r="C93" s="2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</row>
    <row r="94" spans="2:96" x14ac:dyDescent="0.3">
      <c r="B94" s="4"/>
      <c r="C94" s="2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</row>
    <row r="95" spans="2:96" x14ac:dyDescent="0.3">
      <c r="B95" s="4"/>
      <c r="C95" s="2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</row>
    <row r="96" spans="2:96" x14ac:dyDescent="0.3">
      <c r="B96" s="4"/>
      <c r="C96" s="2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</row>
    <row r="97" spans="2:96" x14ac:dyDescent="0.3">
      <c r="B97" s="4"/>
      <c r="C97" s="2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</row>
    <row r="98" spans="2:96" x14ac:dyDescent="0.3">
      <c r="B98" s="4"/>
      <c r="C98" s="2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</row>
    <row r="99" spans="2:96" x14ac:dyDescent="0.3">
      <c r="B99" s="4"/>
      <c r="C99" s="2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</row>
    <row r="100" spans="2:96" x14ac:dyDescent="0.3">
      <c r="B100" s="4"/>
      <c r="C100" s="2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</row>
    <row r="101" spans="2:96" x14ac:dyDescent="0.3">
      <c r="B101" s="4"/>
      <c r="C101" s="2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</row>
    <row r="102" spans="2:96" x14ac:dyDescent="0.3">
      <c r="B102" s="4"/>
      <c r="C102" s="2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</row>
    <row r="103" spans="2:96" x14ac:dyDescent="0.3">
      <c r="B103" s="4"/>
      <c r="C103" s="2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</row>
    <row r="104" spans="2:96" x14ac:dyDescent="0.3">
      <c r="B104" s="4"/>
      <c r="C104" s="2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</row>
    <row r="105" spans="2:96" x14ac:dyDescent="0.3">
      <c r="B105" s="4"/>
      <c r="C105" s="2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</row>
    <row r="106" spans="2:96" x14ac:dyDescent="0.3">
      <c r="B106" s="4"/>
      <c r="C106" s="2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</row>
    <row r="107" spans="2:96" x14ac:dyDescent="0.3">
      <c r="B107" s="4"/>
      <c r="C107" s="2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</row>
    <row r="108" spans="2:96" x14ac:dyDescent="0.3">
      <c r="B108" s="4"/>
      <c r="C108" s="2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</row>
    <row r="109" spans="2:96" x14ac:dyDescent="0.3">
      <c r="B109" s="4"/>
      <c r="C109" s="2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</row>
    <row r="110" spans="2:96" x14ac:dyDescent="0.3">
      <c r="B110" s="4"/>
      <c r="C110" s="2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</row>
    <row r="111" spans="2:96" x14ac:dyDescent="0.3">
      <c r="B111" s="4"/>
      <c r="C111" s="2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</row>
    <row r="112" spans="2:96" x14ac:dyDescent="0.3">
      <c r="B112" s="4"/>
      <c r="C112" s="2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</row>
    <row r="113" spans="2:96" x14ac:dyDescent="0.3">
      <c r="B113" s="4"/>
      <c r="C113" s="2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</row>
    <row r="114" spans="2:96" x14ac:dyDescent="0.3">
      <c r="B114" s="4"/>
      <c r="C114" s="2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</row>
    <row r="115" spans="2:96" x14ac:dyDescent="0.3">
      <c r="B115" s="4"/>
      <c r="C115" s="2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</row>
    <row r="116" spans="2:96" x14ac:dyDescent="0.3">
      <c r="B116" s="4"/>
      <c r="C116" s="2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</row>
    <row r="117" spans="2:96" x14ac:dyDescent="0.3">
      <c r="B117" s="4"/>
      <c r="C117" s="2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</row>
    <row r="118" spans="2:96" x14ac:dyDescent="0.3">
      <c r="B118" s="4"/>
      <c r="C118" s="2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</row>
    <row r="119" spans="2:96" x14ac:dyDescent="0.3">
      <c r="B119" s="4"/>
      <c r="C119" s="2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</row>
    <row r="120" spans="2:96" x14ac:dyDescent="0.3">
      <c r="B120" s="4"/>
      <c r="C120" s="2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</row>
    <row r="121" spans="2:96" x14ac:dyDescent="0.3">
      <c r="B121" s="4"/>
      <c r="C121" s="2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</row>
    <row r="122" spans="2:96" x14ac:dyDescent="0.3">
      <c r="B122" s="4"/>
      <c r="C122" s="2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</row>
    <row r="123" spans="2:96" x14ac:dyDescent="0.3">
      <c r="B123" s="4"/>
      <c r="C123" s="2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</row>
    <row r="124" spans="2:96" x14ac:dyDescent="0.3">
      <c r="B124" s="4"/>
      <c r="C124" s="2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</row>
    <row r="125" spans="2:96" x14ac:dyDescent="0.3">
      <c r="B125" s="4"/>
      <c r="C125" s="2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</row>
    <row r="126" spans="2:96" x14ac:dyDescent="0.3">
      <c r="B126" s="4"/>
      <c r="C126" s="2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</row>
    <row r="127" spans="2:96" x14ac:dyDescent="0.3">
      <c r="B127" s="4"/>
      <c r="C127" s="2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</row>
    <row r="128" spans="2:96" x14ac:dyDescent="0.3">
      <c r="B128" s="4"/>
      <c r="C128" s="2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</row>
    <row r="129" spans="2:96" x14ac:dyDescent="0.3">
      <c r="B129" s="4"/>
      <c r="C129" s="2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</row>
    <row r="130" spans="2:96" x14ac:dyDescent="0.3">
      <c r="B130" s="4"/>
      <c r="C130" s="2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</row>
    <row r="131" spans="2:96" x14ac:dyDescent="0.3">
      <c r="B131" s="4"/>
      <c r="C131" s="2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</row>
    <row r="132" spans="2:96" x14ac:dyDescent="0.3">
      <c r="B132" s="4"/>
      <c r="C132" s="2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</row>
    <row r="133" spans="2:96" x14ac:dyDescent="0.3">
      <c r="B133" s="4"/>
      <c r="C133" s="2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</row>
    <row r="134" spans="2:96" x14ac:dyDescent="0.3">
      <c r="B134" s="4"/>
      <c r="C134" s="2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</row>
    <row r="135" spans="2:96" x14ac:dyDescent="0.3">
      <c r="B135" s="4"/>
      <c r="C135" s="2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</row>
    <row r="136" spans="2:96" x14ac:dyDescent="0.3">
      <c r="B136" s="4"/>
      <c r="C136" s="2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</row>
    <row r="137" spans="2:96" x14ac:dyDescent="0.3">
      <c r="B137" s="4"/>
      <c r="C137" s="2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</row>
    <row r="138" spans="2:96" x14ac:dyDescent="0.3">
      <c r="B138" s="4"/>
      <c r="C138" s="2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</row>
    <row r="139" spans="2:96" x14ac:dyDescent="0.3">
      <c r="B139" s="4"/>
      <c r="C139" s="2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</row>
    <row r="140" spans="2:96" x14ac:dyDescent="0.3">
      <c r="B140" s="4"/>
      <c r="C140" s="2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</row>
    <row r="141" spans="2:96" x14ac:dyDescent="0.3">
      <c r="B141" s="4"/>
      <c r="C141" s="2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</row>
    <row r="142" spans="2:96" x14ac:dyDescent="0.3">
      <c r="B142" s="4"/>
      <c r="C142" s="2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</row>
    <row r="143" spans="2:96" x14ac:dyDescent="0.3">
      <c r="B143" s="4"/>
      <c r="C143" s="2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</row>
    <row r="144" spans="2:96" x14ac:dyDescent="0.3">
      <c r="B144" s="4"/>
      <c r="C144" s="2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</row>
    <row r="145" spans="2:96" x14ac:dyDescent="0.3">
      <c r="B145" s="4"/>
      <c r="C145" s="2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</row>
    <row r="146" spans="2:96" x14ac:dyDescent="0.3">
      <c r="B146" s="4"/>
      <c r="C146" s="2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</row>
    <row r="147" spans="2:96" x14ac:dyDescent="0.3">
      <c r="B147" s="4"/>
      <c r="C147" s="2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</row>
    <row r="148" spans="2:96" x14ac:dyDescent="0.3">
      <c r="B148" s="4"/>
      <c r="C148" s="2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</row>
    <row r="149" spans="2:96" x14ac:dyDescent="0.3">
      <c r="B149" s="4"/>
      <c r="C149" s="2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</row>
    <row r="150" spans="2:96" x14ac:dyDescent="0.3">
      <c r="B150" s="4"/>
      <c r="C150" s="2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</row>
    <row r="151" spans="2:96" x14ac:dyDescent="0.3">
      <c r="B151" s="4"/>
      <c r="C151" s="2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</row>
    <row r="152" spans="2:96" x14ac:dyDescent="0.3">
      <c r="B152" s="4"/>
      <c r="C152" s="2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</row>
    <row r="153" spans="2:96" x14ac:dyDescent="0.3">
      <c r="B153" s="4"/>
      <c r="C153" s="2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</row>
    <row r="154" spans="2:96" x14ac:dyDescent="0.3">
      <c r="B154" s="4"/>
      <c r="C154" s="2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</row>
    <row r="155" spans="2:96" x14ac:dyDescent="0.3">
      <c r="B155" s="4"/>
      <c r="C155" s="2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</row>
    <row r="156" spans="2:96" x14ac:dyDescent="0.3">
      <c r="B156" s="4"/>
      <c r="C156" s="2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</row>
    <row r="157" spans="2:96" x14ac:dyDescent="0.3">
      <c r="B157" s="4"/>
      <c r="C157" s="2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</row>
    <row r="158" spans="2:96" x14ac:dyDescent="0.3">
      <c r="B158" s="4"/>
      <c r="C158" s="2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</row>
    <row r="159" spans="2:96" x14ac:dyDescent="0.3">
      <c r="B159" s="4"/>
      <c r="C159" s="2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</row>
    <row r="160" spans="2:96" x14ac:dyDescent="0.3">
      <c r="B160" s="4"/>
      <c r="C160" s="2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</row>
    <row r="161" spans="2:96" x14ac:dyDescent="0.3">
      <c r="B161" s="4"/>
      <c r="C161" s="2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</row>
    <row r="162" spans="2:96" x14ac:dyDescent="0.3">
      <c r="B162" s="4"/>
      <c r="C162" s="2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</row>
    <row r="163" spans="2:96" x14ac:dyDescent="0.3">
      <c r="B163" s="4"/>
      <c r="C163" s="2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</row>
    <row r="164" spans="2:96" x14ac:dyDescent="0.3">
      <c r="B164" s="4"/>
      <c r="C164" s="2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</row>
    <row r="165" spans="2:96" x14ac:dyDescent="0.3">
      <c r="B165" s="4"/>
      <c r="C165" s="2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</row>
    <row r="166" spans="2:96" x14ac:dyDescent="0.3">
      <c r="B166" s="4"/>
      <c r="C166" s="2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</row>
    <row r="167" spans="2:96" x14ac:dyDescent="0.3">
      <c r="B167" s="4"/>
      <c r="C167" s="2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</row>
    <row r="168" spans="2:96" x14ac:dyDescent="0.3">
      <c r="B168" s="4"/>
      <c r="C168" s="2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</row>
    <row r="169" spans="2:96" x14ac:dyDescent="0.3">
      <c r="B169" s="4"/>
      <c r="C169" s="2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</row>
    <row r="170" spans="2:96" x14ac:dyDescent="0.3">
      <c r="B170" s="4"/>
      <c r="C170" s="2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</row>
    <row r="171" spans="2:96" x14ac:dyDescent="0.3">
      <c r="B171" s="4"/>
      <c r="C171" s="2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</row>
    <row r="172" spans="2:96" x14ac:dyDescent="0.3">
      <c r="B172" s="4"/>
      <c r="C172" s="2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</row>
    <row r="173" spans="2:96" x14ac:dyDescent="0.3">
      <c r="B173" s="4"/>
      <c r="C173" s="2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</row>
    <row r="174" spans="2:96" x14ac:dyDescent="0.3">
      <c r="B174" s="4"/>
      <c r="C174" s="2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</row>
    <row r="175" spans="2:96" x14ac:dyDescent="0.3">
      <c r="B175" s="4"/>
      <c r="C175" s="2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</row>
    <row r="176" spans="2:96" x14ac:dyDescent="0.3">
      <c r="B176" s="4"/>
      <c r="C176" s="2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</row>
    <row r="177" spans="2:96" x14ac:dyDescent="0.3">
      <c r="B177" s="4"/>
      <c r="C177" s="2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</row>
    <row r="178" spans="2:96" x14ac:dyDescent="0.3">
      <c r="B178" s="4"/>
      <c r="C178" s="2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</row>
    <row r="179" spans="2:96" x14ac:dyDescent="0.3">
      <c r="B179" s="4"/>
      <c r="C179" s="2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</row>
    <row r="180" spans="2:96" x14ac:dyDescent="0.3">
      <c r="B180" s="4"/>
      <c r="C180" s="2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</row>
    <row r="181" spans="2:96" x14ac:dyDescent="0.3">
      <c r="B181" s="4"/>
      <c r="C181" s="2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</row>
    <row r="182" spans="2:96" x14ac:dyDescent="0.3">
      <c r="B182" s="4"/>
      <c r="C182" s="2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</row>
    <row r="183" spans="2:96" x14ac:dyDescent="0.3">
      <c r="B183" s="4"/>
      <c r="C183" s="2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</row>
    <row r="184" spans="2:96" x14ac:dyDescent="0.3">
      <c r="B184" s="4"/>
      <c r="C184" s="2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</row>
    <row r="185" spans="2:96" x14ac:dyDescent="0.3">
      <c r="B185" s="4"/>
      <c r="C185" s="2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</row>
    <row r="186" spans="2:96" x14ac:dyDescent="0.3">
      <c r="B186" s="4"/>
      <c r="C186" s="2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</row>
    <row r="187" spans="2:96" x14ac:dyDescent="0.3">
      <c r="B187" s="4"/>
      <c r="C187" s="2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</row>
    <row r="188" spans="2:96" x14ac:dyDescent="0.3">
      <c r="B188" s="4"/>
      <c r="C188" s="2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</row>
    <row r="189" spans="2:96" x14ac:dyDescent="0.3">
      <c r="B189" s="4"/>
      <c r="C189" s="2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</row>
    <row r="190" spans="2:96" x14ac:dyDescent="0.3">
      <c r="B190" s="4"/>
      <c r="C190" s="2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</row>
    <row r="191" spans="2:96" x14ac:dyDescent="0.3">
      <c r="B191" s="4"/>
      <c r="C191" s="2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</row>
    <row r="192" spans="2:96" x14ac:dyDescent="0.3">
      <c r="B192" s="4"/>
      <c r="C192" s="2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</row>
    <row r="193" spans="2:96" x14ac:dyDescent="0.3">
      <c r="B193" s="4"/>
      <c r="C193" s="2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</row>
    <row r="194" spans="2:96" x14ac:dyDescent="0.3">
      <c r="B194" s="4"/>
      <c r="C194" s="2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</row>
    <row r="195" spans="2:96" x14ac:dyDescent="0.3">
      <c r="B195" s="4"/>
      <c r="C195" s="2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</row>
    <row r="196" spans="2:96" x14ac:dyDescent="0.3">
      <c r="B196" s="4"/>
      <c r="C196" s="2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</row>
    <row r="197" spans="2:96" x14ac:dyDescent="0.3">
      <c r="B197" s="4"/>
      <c r="C197" s="2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</row>
    <row r="198" spans="2:96" x14ac:dyDescent="0.3">
      <c r="B198" s="4"/>
      <c r="C198" s="2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</row>
    <row r="199" spans="2:96" x14ac:dyDescent="0.3">
      <c r="B199" s="4"/>
      <c r="C199" s="2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</row>
    <row r="200" spans="2:96" x14ac:dyDescent="0.3">
      <c r="B200" s="4"/>
      <c r="C200" s="2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</row>
    <row r="201" spans="2:96" x14ac:dyDescent="0.3">
      <c r="B201" s="4"/>
      <c r="C201" s="2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</row>
    <row r="202" spans="2:96" x14ac:dyDescent="0.3">
      <c r="B202" s="4"/>
      <c r="C202" s="2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</row>
    <row r="203" spans="2:96" x14ac:dyDescent="0.3">
      <c r="B203" s="4"/>
      <c r="C203" s="2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</row>
    <row r="204" spans="2:96" x14ac:dyDescent="0.3">
      <c r="B204" s="4"/>
      <c r="C204" s="2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</row>
    <row r="205" spans="2:96" x14ac:dyDescent="0.3">
      <c r="B205" s="4"/>
      <c r="C205" s="2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</row>
    <row r="206" spans="2:96" x14ac:dyDescent="0.3">
      <c r="B206" s="4"/>
      <c r="C206" s="2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</row>
    <row r="207" spans="2:96" x14ac:dyDescent="0.3">
      <c r="B207" s="4"/>
      <c r="C207" s="2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</row>
    <row r="208" spans="2:96" x14ac:dyDescent="0.3">
      <c r="B208" s="4"/>
      <c r="C208" s="2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</row>
    <row r="209" spans="2:96" x14ac:dyDescent="0.3">
      <c r="B209" s="4"/>
      <c r="C209" s="2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</row>
    <row r="210" spans="2:96" x14ac:dyDescent="0.3">
      <c r="B210" s="4"/>
      <c r="C210" s="2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</row>
    <row r="211" spans="2:96" x14ac:dyDescent="0.3">
      <c r="B211" s="4"/>
      <c r="C211" s="2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</row>
    <row r="212" spans="2:96" x14ac:dyDescent="0.3">
      <c r="B212" s="4"/>
      <c r="C212" s="2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</row>
    <row r="213" spans="2:96" x14ac:dyDescent="0.3">
      <c r="B213" s="4"/>
      <c r="C213" s="2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</row>
    <row r="214" spans="2:96" x14ac:dyDescent="0.3">
      <c r="B214" s="4"/>
      <c r="C214" s="2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</row>
    <row r="215" spans="2:96" x14ac:dyDescent="0.3">
      <c r="B215" s="4"/>
      <c r="C215" s="2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</row>
    <row r="216" spans="2:96" x14ac:dyDescent="0.3">
      <c r="B216" s="4"/>
      <c r="C216" s="2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</row>
    <row r="217" spans="2:96" x14ac:dyDescent="0.3">
      <c r="B217" s="4"/>
      <c r="C217" s="2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</row>
    <row r="218" spans="2:96" x14ac:dyDescent="0.3">
      <c r="B218" s="4"/>
      <c r="C218" s="2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</row>
    <row r="219" spans="2:96" x14ac:dyDescent="0.3">
      <c r="B219" s="4"/>
      <c r="C219" s="2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</row>
    <row r="220" spans="2:96" x14ac:dyDescent="0.3">
      <c r="B220" s="4"/>
      <c r="C220" s="2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</row>
    <row r="221" spans="2:96" x14ac:dyDescent="0.3">
      <c r="B221" s="4"/>
      <c r="C221" s="2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</row>
    <row r="222" spans="2:96" x14ac:dyDescent="0.3">
      <c r="B222" s="4"/>
      <c r="C222" s="2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</row>
    <row r="223" spans="2:96" x14ac:dyDescent="0.3">
      <c r="B223" s="4"/>
      <c r="C223" s="2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</row>
    <row r="224" spans="2:96" x14ac:dyDescent="0.3">
      <c r="B224" s="4"/>
      <c r="C224" s="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</row>
    <row r="225" spans="2:96" x14ac:dyDescent="0.3">
      <c r="B225" s="4"/>
      <c r="C225" s="2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</row>
    <row r="226" spans="2:96" x14ac:dyDescent="0.3">
      <c r="B226" s="4"/>
      <c r="C226" s="2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</row>
    <row r="227" spans="2:96" x14ac:dyDescent="0.3">
      <c r="B227" s="4"/>
      <c r="C227" s="2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</row>
    <row r="228" spans="2:96" x14ac:dyDescent="0.3">
      <c r="B228" s="4"/>
      <c r="C228" s="2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</row>
    <row r="229" spans="2:96" x14ac:dyDescent="0.3">
      <c r="B229" s="4"/>
      <c r="C229" s="2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</row>
    <row r="230" spans="2:96" x14ac:dyDescent="0.3">
      <c r="B230" s="4"/>
      <c r="C230" s="2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</row>
    <row r="231" spans="2:96" x14ac:dyDescent="0.3">
      <c r="B231" s="4"/>
      <c r="C231" s="2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</row>
    <row r="232" spans="2:96" x14ac:dyDescent="0.3">
      <c r="B232" s="4"/>
      <c r="C232" s="2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</row>
    <row r="233" spans="2:96" x14ac:dyDescent="0.3">
      <c r="B233" s="4"/>
      <c r="C233" s="2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</row>
    <row r="234" spans="2:96" x14ac:dyDescent="0.3">
      <c r="B234" s="4"/>
      <c r="C234" s="2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</row>
    <row r="235" spans="2:96" x14ac:dyDescent="0.3">
      <c r="B235" s="4"/>
      <c r="C235" s="2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</row>
    <row r="236" spans="2:96" x14ac:dyDescent="0.3">
      <c r="B236" s="4"/>
      <c r="C236" s="2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</row>
    <row r="237" spans="2:96" x14ac:dyDescent="0.3">
      <c r="B237" s="4"/>
      <c r="C237" s="2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</row>
    <row r="238" spans="2:96" x14ac:dyDescent="0.3">
      <c r="B238" s="4"/>
      <c r="C238" s="2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</row>
    <row r="239" spans="2:96" x14ac:dyDescent="0.3">
      <c r="B239" s="4"/>
      <c r="C239" s="2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</row>
    <row r="240" spans="2:96" x14ac:dyDescent="0.3">
      <c r="B240" s="4"/>
      <c r="C240" s="2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</row>
    <row r="241" spans="2:96" x14ac:dyDescent="0.3">
      <c r="B241" s="4"/>
      <c r="C241" s="2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</row>
    <row r="242" spans="2:96" x14ac:dyDescent="0.3">
      <c r="B242" s="4"/>
      <c r="C242" s="2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</row>
    <row r="243" spans="2:96" x14ac:dyDescent="0.3">
      <c r="B243" s="4"/>
      <c r="C243" s="2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</row>
    <row r="244" spans="2:96" x14ac:dyDescent="0.3">
      <c r="B244" s="4"/>
      <c r="C244" s="2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</row>
    <row r="245" spans="2:96" x14ac:dyDescent="0.3">
      <c r="B245" s="4"/>
      <c r="C245" s="2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</row>
    <row r="246" spans="2:96" x14ac:dyDescent="0.3">
      <c r="B246" s="4"/>
      <c r="C246" s="2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</row>
    <row r="247" spans="2:96" x14ac:dyDescent="0.3">
      <c r="B247" s="4"/>
      <c r="C247" s="2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</row>
    <row r="248" spans="2:96" x14ac:dyDescent="0.3">
      <c r="B248" s="4"/>
      <c r="C248" s="2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</row>
    <row r="249" spans="2:96" x14ac:dyDescent="0.3">
      <c r="B249" s="4"/>
      <c r="C249" s="2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</row>
    <row r="250" spans="2:96" x14ac:dyDescent="0.3">
      <c r="B250" s="4"/>
      <c r="C250" s="2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</row>
    <row r="251" spans="2:96" x14ac:dyDescent="0.3">
      <c r="B251" s="4"/>
      <c r="C251" s="2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</row>
    <row r="252" spans="2:96" x14ac:dyDescent="0.3">
      <c r="B252" s="4"/>
      <c r="C252" s="2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</row>
    <row r="253" spans="2:96" x14ac:dyDescent="0.3">
      <c r="B253" s="4"/>
      <c r="C253" s="2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</row>
    <row r="254" spans="2:96" x14ac:dyDescent="0.3">
      <c r="B254" s="4"/>
      <c r="C254" s="2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</row>
    <row r="255" spans="2:96" x14ac:dyDescent="0.3">
      <c r="B255" s="4"/>
      <c r="C255" s="2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</row>
    <row r="256" spans="2:96" x14ac:dyDescent="0.3">
      <c r="B256" s="4"/>
      <c r="C256" s="2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</row>
    <row r="257" spans="2:96" x14ac:dyDescent="0.3">
      <c r="B257" s="4"/>
      <c r="C257" s="2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</row>
    <row r="258" spans="2:96" x14ac:dyDescent="0.3">
      <c r="B258" s="4"/>
      <c r="C258" s="2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</row>
    <row r="259" spans="2:96" x14ac:dyDescent="0.3">
      <c r="B259" s="4"/>
      <c r="C259" s="2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</row>
    <row r="260" spans="2:96" x14ac:dyDescent="0.3">
      <c r="B260" s="4"/>
      <c r="C260" s="2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</row>
    <row r="261" spans="2:96" x14ac:dyDescent="0.3">
      <c r="B261" s="4"/>
      <c r="C261" s="2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</row>
    <row r="262" spans="2:96" x14ac:dyDescent="0.3">
      <c r="B262" s="4"/>
      <c r="C262" s="2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</row>
    <row r="263" spans="2:96" x14ac:dyDescent="0.3">
      <c r="B263" s="4"/>
      <c r="C263" s="2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</row>
    <row r="264" spans="2:96" x14ac:dyDescent="0.3">
      <c r="B264" s="4"/>
      <c r="C264" s="2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</row>
    <row r="265" spans="2:96" x14ac:dyDescent="0.3">
      <c r="B265" s="4"/>
      <c r="C265" s="2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</row>
    <row r="266" spans="2:96" x14ac:dyDescent="0.3">
      <c r="B266" s="4"/>
      <c r="C266" s="2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</row>
    <row r="267" spans="2:96" x14ac:dyDescent="0.3">
      <c r="B267" s="4"/>
      <c r="C267" s="2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</row>
    <row r="268" spans="2:96" x14ac:dyDescent="0.3">
      <c r="B268" s="4"/>
      <c r="C268" s="2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</row>
    <row r="269" spans="2:96" x14ac:dyDescent="0.3">
      <c r="B269" s="4"/>
      <c r="C269" s="2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</row>
    <row r="270" spans="2:96" x14ac:dyDescent="0.3">
      <c r="B270" s="4"/>
      <c r="C270" s="2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</row>
    <row r="271" spans="2:96" x14ac:dyDescent="0.3">
      <c r="B271" s="4"/>
      <c r="C271" s="2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</row>
    <row r="272" spans="2:96" x14ac:dyDescent="0.3">
      <c r="B272" s="4"/>
      <c r="C272" s="2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</row>
    <row r="273" spans="2:96" x14ac:dyDescent="0.3">
      <c r="B273" s="4"/>
      <c r="C273" s="2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</row>
    <row r="274" spans="2:96" x14ac:dyDescent="0.3">
      <c r="B274" s="4"/>
      <c r="C274" s="2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</row>
    <row r="275" spans="2:96" x14ac:dyDescent="0.3">
      <c r="B275" s="4"/>
      <c r="C275" s="2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2:96" x14ac:dyDescent="0.3">
      <c r="B276" s="4"/>
      <c r="C276" s="2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2:96" x14ac:dyDescent="0.3">
      <c r="B277" s="4"/>
      <c r="C277" s="2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2:96" x14ac:dyDescent="0.3">
      <c r="B278" s="4"/>
      <c r="C278" s="2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2:96" x14ac:dyDescent="0.3">
      <c r="B279" s="4"/>
      <c r="C279" s="2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2:96" x14ac:dyDescent="0.3">
      <c r="B280" s="4"/>
      <c r="C280" s="2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2:96" x14ac:dyDescent="0.3">
      <c r="B281" s="4"/>
      <c r="C281" s="2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2:96" x14ac:dyDescent="0.3">
      <c r="B282" s="4"/>
      <c r="C282" s="2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2:96" x14ac:dyDescent="0.3">
      <c r="B283" s="4"/>
      <c r="C283" s="2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2:96" x14ac:dyDescent="0.3">
      <c r="B284" s="4"/>
      <c r="C284" s="2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</sheetData>
  <mergeCells count="34">
    <mergeCell ref="B61:B62"/>
    <mergeCell ref="A61:A62"/>
    <mergeCell ref="V3:X3"/>
    <mergeCell ref="Y3:AA3"/>
    <mergeCell ref="B1:AA1"/>
    <mergeCell ref="D3:F3"/>
    <mergeCell ref="G3:I3"/>
    <mergeCell ref="J3:L3"/>
    <mergeCell ref="M3:O3"/>
    <mergeCell ref="B2:AA2"/>
    <mergeCell ref="A19:A31"/>
    <mergeCell ref="A33:A45"/>
    <mergeCell ref="A47:A59"/>
    <mergeCell ref="P3:R3"/>
    <mergeCell ref="S3:U3"/>
    <mergeCell ref="B8:B10"/>
    <mergeCell ref="B11:B13"/>
    <mergeCell ref="B5:B7"/>
    <mergeCell ref="A5:A17"/>
    <mergeCell ref="A1:A4"/>
    <mergeCell ref="B28:B30"/>
    <mergeCell ref="B19:B21"/>
    <mergeCell ref="B22:B24"/>
    <mergeCell ref="B25:B27"/>
    <mergeCell ref="B14:B16"/>
    <mergeCell ref="B50:B52"/>
    <mergeCell ref="A60:Z60"/>
    <mergeCell ref="B53:B55"/>
    <mergeCell ref="B56:B58"/>
    <mergeCell ref="B33:B35"/>
    <mergeCell ref="B36:B38"/>
    <mergeCell ref="B39:B41"/>
    <mergeCell ref="B42:B44"/>
    <mergeCell ref="B47:B49"/>
  </mergeCells>
  <pageMargins left="0.25" right="0.25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Ինտենսիվություն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Khachatryan</dc:creator>
  <cp:keywords>https:/mul2-mss.gov.am/tasks/2150253/oneclick?token=8dafa229765527d43a7c511d275d9df4</cp:keywords>
  <cp:lastModifiedBy>Gayane.Manukyan</cp:lastModifiedBy>
  <cp:lastPrinted>2026-02-24T12:51:22Z</cp:lastPrinted>
  <dcterms:created xsi:type="dcterms:W3CDTF">2024-10-08T16:49:30Z</dcterms:created>
  <dcterms:modified xsi:type="dcterms:W3CDTF">2026-05-13T09:19:28Z</dcterms:modified>
</cp:coreProperties>
</file>