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ID-HS\Desktop\"/>
    </mc:Choice>
  </mc:AlternateContent>
  <xr:revisionPtr revIDLastSave="0" documentId="8_{EF6DE3D5-22F2-40DD-914E-A983DD70B8E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4" i="7" l="1"/>
  <c r="E67" i="4"/>
  <c r="E16" i="4"/>
  <c r="F90" i="8"/>
  <c r="I133" i="7" l="1"/>
  <c r="I132" i="7"/>
  <c r="I319" i="7"/>
  <c r="I750" i="7" l="1"/>
  <c r="J484" i="7" l="1"/>
  <c r="H397" i="7"/>
  <c r="E63" i="4"/>
  <c r="F179" i="4"/>
  <c r="F182" i="4"/>
  <c r="F184" i="4"/>
  <c r="I13" i="7"/>
  <c r="E136" i="4"/>
  <c r="F178" i="4"/>
  <c r="F183" i="4"/>
  <c r="F187" i="4"/>
  <c r="I113" i="7"/>
  <c r="H888" i="7"/>
  <c r="G890" i="7"/>
  <c r="I511" i="7"/>
  <c r="G523" i="7"/>
  <c r="G457" i="7"/>
  <c r="G402" i="7"/>
  <c r="G136" i="7"/>
  <c r="G134" i="7"/>
  <c r="E18" i="8" l="1"/>
  <c r="H660" i="7" l="1"/>
  <c r="G667" i="7"/>
  <c r="E66" i="4"/>
  <c r="E57" i="4"/>
  <c r="E50" i="4"/>
  <c r="G458" i="7"/>
  <c r="G456" i="7"/>
  <c r="E117" i="8"/>
  <c r="E114" i="8" s="1"/>
  <c r="D121" i="8"/>
  <c r="E57" i="6" l="1"/>
  <c r="F91" i="2"/>
  <c r="G524" i="7"/>
  <c r="G479" i="7"/>
  <c r="E60" i="4"/>
  <c r="H469" i="7"/>
  <c r="G477" i="7"/>
  <c r="G685" i="7"/>
  <c r="G893" i="7"/>
  <c r="E40" i="4"/>
  <c r="G36" i="7"/>
  <c r="E77" i="8"/>
  <c r="H511" i="7" l="1"/>
  <c r="E53" i="4"/>
  <c r="G476" i="7"/>
  <c r="G475" i="7"/>
  <c r="G472" i="7"/>
  <c r="G407" i="7"/>
  <c r="G406" i="7"/>
  <c r="G404" i="7"/>
  <c r="G403" i="7"/>
  <c r="G400" i="7"/>
  <c r="E152" i="4" l="1"/>
  <c r="G515" i="7"/>
  <c r="G513" i="7"/>
  <c r="H609" i="7" l="1"/>
  <c r="F58" i="6" l="1"/>
  <c r="E142" i="2" l="1"/>
  <c r="E120" i="2"/>
  <c r="E16" i="2"/>
  <c r="F141" i="2" l="1"/>
  <c r="I391" i="7"/>
  <c r="H900" i="7" l="1"/>
  <c r="E26" i="8"/>
  <c r="E23" i="8" s="1"/>
  <c r="E21" i="8" s="1"/>
  <c r="I469" i="7" l="1"/>
  <c r="G485" i="7"/>
  <c r="E126" i="4" l="1"/>
  <c r="E56" i="4" l="1"/>
  <c r="G745" i="7"/>
  <c r="I732" i="7"/>
  <c r="G749" i="7"/>
  <c r="E54" i="6" l="1"/>
  <c r="D54" i="6" s="1"/>
  <c r="H262" i="7" l="1"/>
  <c r="G267" i="7"/>
  <c r="E119" i="4" l="1"/>
  <c r="G483" i="7"/>
  <c r="F190" i="4"/>
  <c r="H488" i="7"/>
  <c r="G493" i="7"/>
  <c r="G751" i="7"/>
  <c r="E34" i="4"/>
  <c r="G30" i="7"/>
  <c r="I609" i="7"/>
  <c r="E39" i="4"/>
  <c r="E38" i="4"/>
  <c r="G35" i="7"/>
  <c r="E48" i="4"/>
  <c r="G21" i="7"/>
  <c r="G495" i="7"/>
  <c r="G119" i="7"/>
  <c r="I628" i="7"/>
  <c r="G638" i="7"/>
  <c r="I682" i="7"/>
  <c r="G622" i="7"/>
  <c r="G74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0" i="7"/>
  <c r="E127" i="2"/>
  <c r="E13" i="8"/>
  <c r="H639" i="7"/>
  <c r="G265" i="7"/>
  <c r="G47" i="7"/>
  <c r="E119" i="2" l="1"/>
  <c r="D117" i="8"/>
  <c r="I644" i="7"/>
  <c r="G44" i="7"/>
  <c r="H158" i="7"/>
  <c r="E44" i="4"/>
  <c r="E31" i="4"/>
  <c r="E30" i="4"/>
  <c r="E32" i="4"/>
  <c r="E49" i="4"/>
  <c r="E46" i="4"/>
  <c r="E33" i="4"/>
  <c r="G17" i="7"/>
  <c r="F189" i="4"/>
  <c r="E45" i="4"/>
  <c r="E29" i="4"/>
  <c r="E20" i="2"/>
  <c r="H732" i="7"/>
  <c r="H225" i="3"/>
  <c r="I488" i="7"/>
  <c r="I176" i="3" s="1"/>
  <c r="H173" i="3"/>
  <c r="H113" i="7"/>
  <c r="D28" i="8"/>
  <c r="D26" i="8" s="1"/>
  <c r="G746" i="7" l="1"/>
  <c r="G684" i="7"/>
  <c r="G664" i="7"/>
  <c r="G663" i="7"/>
  <c r="G666" i="7"/>
  <c r="G662" i="7"/>
  <c r="H644" i="7"/>
  <c r="G659" i="7"/>
  <c r="G658" i="7"/>
  <c r="G657" i="7"/>
  <c r="G653" i="7"/>
  <c r="G649" i="7"/>
  <c r="G648" i="7"/>
  <c r="H628" i="7"/>
  <c r="G636" i="7"/>
  <c r="G633" i="7"/>
  <c r="G632" i="7"/>
  <c r="G631" i="7"/>
  <c r="G530" i="7"/>
  <c r="G497" i="7"/>
  <c r="G496" i="7"/>
  <c r="H176" i="3"/>
  <c r="G494" i="7"/>
  <c r="G492" i="7"/>
  <c r="I173" i="3"/>
  <c r="G484" i="7"/>
  <c r="G482" i="7"/>
  <c r="G481" i="7"/>
  <c r="G480" i="7"/>
  <c r="G478" i="7"/>
  <c r="G474" i="7"/>
  <c r="I397" i="7"/>
  <c r="I147" i="3" s="1"/>
  <c r="G411" i="7"/>
  <c r="G410" i="7"/>
  <c r="G409" i="7"/>
  <c r="G408" i="7"/>
  <c r="G401" i="7"/>
  <c r="I315" i="7"/>
  <c r="I116" i="3" s="1"/>
  <c r="I325" i="7"/>
  <c r="G328" i="7"/>
  <c r="G327" i="7"/>
  <c r="H280" i="7"/>
  <c r="G283" i="7"/>
  <c r="H188" i="7"/>
  <c r="G189" i="7"/>
  <c r="G190" i="7"/>
  <c r="G191" i="7"/>
  <c r="G137" i="7"/>
  <c r="G135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3" i="7" l="1"/>
  <c r="G624" i="7"/>
  <c r="G625" i="7"/>
  <c r="G529" i="7"/>
  <c r="G318" i="7"/>
  <c r="G317" i="7"/>
  <c r="H315" i="7"/>
  <c r="G73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8" i="7"/>
  <c r="I33" i="3" l="1"/>
  <c r="I31" i="3" s="1"/>
  <c r="G139" i="7"/>
  <c r="G140" i="7"/>
  <c r="D58" i="6"/>
  <c r="D42" i="2"/>
  <c r="D41" i="2"/>
  <c r="D50" i="4"/>
  <c r="D33" i="4"/>
  <c r="H52" i="3"/>
  <c r="H50" i="3" s="1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3" i="7"/>
  <c r="G320" i="7"/>
  <c r="G321" i="7"/>
  <c r="G322" i="7"/>
  <c r="G323" i="7"/>
  <c r="G324" i="7"/>
  <c r="G325" i="7"/>
  <c r="D190" i="4"/>
  <c r="G138" i="7"/>
  <c r="G133" i="7"/>
  <c r="D44" i="4"/>
  <c r="D182" i="4"/>
  <c r="E111" i="2"/>
  <c r="D111" i="2" s="1"/>
  <c r="D84" i="2"/>
  <c r="D53" i="4"/>
  <c r="G188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3" i="7"/>
  <c r="H141" i="7" s="1"/>
  <c r="I143" i="7"/>
  <c r="I141" i="7" s="1"/>
  <c r="G145" i="7"/>
  <c r="G146" i="7"/>
  <c r="H149" i="7"/>
  <c r="H147" i="7" s="1"/>
  <c r="I149" i="7"/>
  <c r="G151" i="7"/>
  <c r="G152" i="7"/>
  <c r="I153" i="7"/>
  <c r="G153" i="7" s="1"/>
  <c r="G155" i="7"/>
  <c r="G156" i="7"/>
  <c r="I162" i="7"/>
  <c r="I160" i="7" s="1"/>
  <c r="G160" i="7" s="1"/>
  <c r="G164" i="7"/>
  <c r="G165" i="7"/>
  <c r="I168" i="7"/>
  <c r="I166" i="7" s="1"/>
  <c r="G166" i="7" s="1"/>
  <c r="G170" i="7"/>
  <c r="G171" i="7"/>
  <c r="I174" i="7"/>
  <c r="G174" i="7" s="1"/>
  <c r="G176" i="7"/>
  <c r="G177" i="7"/>
  <c r="I184" i="7"/>
  <c r="I182" i="7" s="1"/>
  <c r="G186" i="7"/>
  <c r="H196" i="7"/>
  <c r="I196" i="7"/>
  <c r="G198" i="7"/>
  <c r="G199" i="7"/>
  <c r="H200" i="7"/>
  <c r="I200" i="7"/>
  <c r="G202" i="7"/>
  <c r="G203" i="7"/>
  <c r="H204" i="7"/>
  <c r="I204" i="7"/>
  <c r="G206" i="7"/>
  <c r="G207" i="7"/>
  <c r="H210" i="7"/>
  <c r="H208" i="7" s="1"/>
  <c r="I210" i="7"/>
  <c r="I208" i="7" s="1"/>
  <c r="G212" i="7"/>
  <c r="G213" i="7"/>
  <c r="H216" i="7"/>
  <c r="I216" i="7"/>
  <c r="G218" i="7"/>
  <c r="G219" i="7"/>
  <c r="H220" i="7"/>
  <c r="I220" i="7"/>
  <c r="G222" i="7"/>
  <c r="G223" i="7"/>
  <c r="H226" i="7"/>
  <c r="H224" i="7" s="1"/>
  <c r="I226" i="7"/>
  <c r="I224" i="7" s="1"/>
  <c r="G228" i="7"/>
  <c r="G229" i="7"/>
  <c r="H232" i="7"/>
  <c r="H230" i="7" s="1"/>
  <c r="I232" i="7"/>
  <c r="I230" i="7" s="1"/>
  <c r="G234" i="7"/>
  <c r="G235" i="7"/>
  <c r="H238" i="7"/>
  <c r="H236" i="7" s="1"/>
  <c r="I238" i="7"/>
  <c r="I236" i="7" s="1"/>
  <c r="G240" i="7"/>
  <c r="G241" i="7"/>
  <c r="H244" i="7"/>
  <c r="H242" i="7" s="1"/>
  <c r="I244" i="7"/>
  <c r="I242" i="7" s="1"/>
  <c r="G246" i="7"/>
  <c r="G247" i="7"/>
  <c r="H252" i="7"/>
  <c r="I252" i="7"/>
  <c r="G254" i="7"/>
  <c r="G255" i="7"/>
  <c r="H256" i="7"/>
  <c r="I256" i="7"/>
  <c r="G258" i="7"/>
  <c r="G259" i="7"/>
  <c r="H97" i="3"/>
  <c r="I262" i="7"/>
  <c r="G262" i="7" s="1"/>
  <c r="G264" i="7"/>
  <c r="G266" i="7"/>
  <c r="G268" i="7"/>
  <c r="G269" i="7"/>
  <c r="G270" i="7"/>
  <c r="G271" i="7"/>
  <c r="H272" i="7"/>
  <c r="I272" i="7"/>
  <c r="G274" i="7"/>
  <c r="G275" i="7"/>
  <c r="H276" i="7"/>
  <c r="I276" i="7"/>
  <c r="G278" i="7"/>
  <c r="G279" i="7"/>
  <c r="H100" i="3"/>
  <c r="I100" i="3"/>
  <c r="G282" i="7"/>
  <c r="G284" i="7"/>
  <c r="H287" i="7"/>
  <c r="I287" i="7"/>
  <c r="G289" i="7"/>
  <c r="G290" i="7"/>
  <c r="H291" i="7"/>
  <c r="I291" i="7"/>
  <c r="G293" i="7"/>
  <c r="G294" i="7"/>
  <c r="H295" i="7"/>
  <c r="I295" i="7"/>
  <c r="G297" i="7"/>
  <c r="G298" i="7"/>
  <c r="H301" i="7"/>
  <c r="I301" i="7"/>
  <c r="G303" i="7"/>
  <c r="G304" i="7"/>
  <c r="H305" i="7"/>
  <c r="I305" i="7"/>
  <c r="G307" i="7"/>
  <c r="G308" i="7"/>
  <c r="H309" i="7"/>
  <c r="I309" i="7"/>
  <c r="G311" i="7"/>
  <c r="G312" i="7"/>
  <c r="H116" i="3"/>
  <c r="G319" i="7"/>
  <c r="G326" i="7"/>
  <c r="H329" i="7"/>
  <c r="I329" i="7"/>
  <c r="G331" i="7"/>
  <c r="G332" i="7"/>
  <c r="H333" i="7"/>
  <c r="I333" i="7"/>
  <c r="G335" i="7"/>
  <c r="G336" i="7"/>
  <c r="H337" i="7"/>
  <c r="I337" i="7"/>
  <c r="G339" i="7"/>
  <c r="G340" i="7"/>
  <c r="H341" i="7"/>
  <c r="I341" i="7"/>
  <c r="G343" i="7"/>
  <c r="G344" i="7"/>
  <c r="H347" i="7"/>
  <c r="H345" i="7" s="1"/>
  <c r="I347" i="7"/>
  <c r="I345" i="7" s="1"/>
  <c r="G349" i="7"/>
  <c r="G350" i="7"/>
  <c r="H353" i="7"/>
  <c r="I353" i="7"/>
  <c r="G355" i="7"/>
  <c r="G356" i="7"/>
  <c r="H357" i="7"/>
  <c r="I357" i="7"/>
  <c r="G359" i="7"/>
  <c r="G360" i="7"/>
  <c r="H361" i="7"/>
  <c r="I361" i="7"/>
  <c r="G363" i="7"/>
  <c r="G364" i="7"/>
  <c r="H365" i="7"/>
  <c r="I365" i="7"/>
  <c r="G367" i="7"/>
  <c r="G368" i="7"/>
  <c r="H371" i="7"/>
  <c r="I371" i="7"/>
  <c r="G373" i="7"/>
  <c r="G374" i="7"/>
  <c r="H375" i="7"/>
  <c r="I375" i="7"/>
  <c r="G377" i="7"/>
  <c r="G378" i="7"/>
  <c r="H379" i="7"/>
  <c r="I379" i="7"/>
  <c r="G381" i="7"/>
  <c r="G382" i="7"/>
  <c r="H383" i="7"/>
  <c r="I383" i="7"/>
  <c r="G385" i="7"/>
  <c r="G386" i="7"/>
  <c r="H389" i="7"/>
  <c r="H387" i="7" s="1"/>
  <c r="G392" i="7"/>
  <c r="H395" i="7"/>
  <c r="I395" i="7"/>
  <c r="G399" i="7"/>
  <c r="G405" i="7"/>
  <c r="H414" i="7"/>
  <c r="H412" i="7" s="1"/>
  <c r="I414" i="7"/>
  <c r="I412" i="7" s="1"/>
  <c r="G416" i="7"/>
  <c r="G417" i="7"/>
  <c r="H420" i="7"/>
  <c r="H418" i="7" s="1"/>
  <c r="I420" i="7"/>
  <c r="I418" i="7" s="1"/>
  <c r="G422" i="7"/>
  <c r="G423" i="7"/>
  <c r="H426" i="7"/>
  <c r="I426" i="7"/>
  <c r="I424" i="7" s="1"/>
  <c r="G428" i="7"/>
  <c r="G429" i="7"/>
  <c r="H432" i="7"/>
  <c r="H430" i="7" s="1"/>
  <c r="I432" i="7"/>
  <c r="I430" i="7" s="1"/>
  <c r="G434" i="7"/>
  <c r="G435" i="7"/>
  <c r="H438" i="7"/>
  <c r="I438" i="7"/>
  <c r="I436" i="7" s="1"/>
  <c r="G440" i="7"/>
  <c r="G441" i="7"/>
  <c r="H446" i="7"/>
  <c r="H444" i="7" s="1"/>
  <c r="I446" i="7"/>
  <c r="I444" i="7" s="1"/>
  <c r="G448" i="7"/>
  <c r="G449" i="7"/>
  <c r="H452" i="7"/>
  <c r="H450" i="7" s="1"/>
  <c r="I452" i="7"/>
  <c r="I450" i="7" s="1"/>
  <c r="G454" i="7"/>
  <c r="G455" i="7"/>
  <c r="G459" i="7"/>
  <c r="G460" i="7"/>
  <c r="G461" i="7"/>
  <c r="G462" i="7"/>
  <c r="G463" i="7"/>
  <c r="G464" i="7"/>
  <c r="G465" i="7"/>
  <c r="G466" i="7"/>
  <c r="H467" i="7"/>
  <c r="I467" i="7"/>
  <c r="G471" i="7"/>
  <c r="G473" i="7"/>
  <c r="I486" i="7"/>
  <c r="G490" i="7"/>
  <c r="G491" i="7"/>
  <c r="H500" i="7"/>
  <c r="H498" i="7" s="1"/>
  <c r="I500" i="7"/>
  <c r="I498" i="7" s="1"/>
  <c r="G502" i="7"/>
  <c r="H182" i="3"/>
  <c r="I509" i="7"/>
  <c r="G514" i="7"/>
  <c r="G516" i="7"/>
  <c r="G517" i="7"/>
  <c r="G518" i="7"/>
  <c r="G519" i="7"/>
  <c r="G520" i="7"/>
  <c r="G521" i="7"/>
  <c r="G522" i="7"/>
  <c r="G525" i="7"/>
  <c r="G526" i="7"/>
  <c r="G527" i="7"/>
  <c r="G528" i="7"/>
  <c r="H535" i="7"/>
  <c r="I535" i="7"/>
  <c r="G537" i="7"/>
  <c r="G538" i="7"/>
  <c r="H539" i="7"/>
  <c r="I539" i="7"/>
  <c r="G541" i="7"/>
  <c r="G542" i="7"/>
  <c r="H543" i="7"/>
  <c r="I543" i="7"/>
  <c r="G545" i="7"/>
  <c r="G546" i="7"/>
  <c r="H549" i="7"/>
  <c r="I549" i="7"/>
  <c r="G551" i="7"/>
  <c r="G552" i="7"/>
  <c r="H553" i="7"/>
  <c r="I553" i="7"/>
  <c r="G555" i="7"/>
  <c r="G556" i="7"/>
  <c r="H557" i="7"/>
  <c r="I557" i="7"/>
  <c r="G559" i="7"/>
  <c r="G560" i="7"/>
  <c r="H561" i="7"/>
  <c r="I561" i="7"/>
  <c r="G563" i="7"/>
  <c r="G564" i="7"/>
  <c r="H567" i="7"/>
  <c r="I567" i="7"/>
  <c r="G569" i="7"/>
  <c r="G570" i="7"/>
  <c r="H571" i="7"/>
  <c r="I571" i="7"/>
  <c r="G573" i="7"/>
  <c r="G574" i="7"/>
  <c r="H575" i="7"/>
  <c r="I575" i="7"/>
  <c r="G577" i="7"/>
  <c r="G578" i="7"/>
  <c r="H579" i="7"/>
  <c r="I579" i="7"/>
  <c r="G581" i="7"/>
  <c r="G582" i="7"/>
  <c r="H585" i="7"/>
  <c r="H583" i="7" s="1"/>
  <c r="I585" i="7"/>
  <c r="I583" i="7" s="1"/>
  <c r="G587" i="7"/>
  <c r="G588" i="7"/>
  <c r="H591" i="7"/>
  <c r="I591" i="7"/>
  <c r="I589" i="7" s="1"/>
  <c r="G593" i="7"/>
  <c r="G594" i="7"/>
  <c r="H597" i="7"/>
  <c r="I597" i="7"/>
  <c r="G599" i="7"/>
  <c r="G600" i="7"/>
  <c r="H601" i="7"/>
  <c r="H211" i="3" s="1"/>
  <c r="G211" i="3" s="1"/>
  <c r="I601" i="7"/>
  <c r="G603" i="7"/>
  <c r="G604" i="7"/>
  <c r="H607" i="7"/>
  <c r="I607" i="7"/>
  <c r="I216" i="3" s="1"/>
  <c r="I214" i="3" s="1"/>
  <c r="G611" i="7"/>
  <c r="G612" i="7"/>
  <c r="G613" i="7"/>
  <c r="G614" i="7"/>
  <c r="G615" i="7"/>
  <c r="G616" i="7"/>
  <c r="G617" i="7"/>
  <c r="G618" i="7"/>
  <c r="G619" i="7"/>
  <c r="G621" i="7"/>
  <c r="I219" i="3"/>
  <c r="G630" i="7"/>
  <c r="G634" i="7"/>
  <c r="G635" i="7"/>
  <c r="G637" i="7"/>
  <c r="I639" i="7"/>
  <c r="G640" i="7"/>
  <c r="G641" i="7"/>
  <c r="G642" i="7"/>
  <c r="G643" i="7"/>
  <c r="I221" i="3"/>
  <c r="G646" i="7"/>
  <c r="G647" i="7"/>
  <c r="G650" i="7"/>
  <c r="G651" i="7"/>
  <c r="G652" i="7"/>
  <c r="G654" i="7"/>
  <c r="G655" i="7"/>
  <c r="G660" i="7"/>
  <c r="G665" i="7"/>
  <c r="H668" i="7"/>
  <c r="H223" i="3" s="1"/>
  <c r="I668" i="7"/>
  <c r="I223" i="3" s="1"/>
  <c r="G670" i="7"/>
  <c r="G671" i="7"/>
  <c r="G672" i="7"/>
  <c r="G673" i="7"/>
  <c r="G674" i="7"/>
  <c r="G675" i="7"/>
  <c r="G676" i="7"/>
  <c r="G677" i="7"/>
  <c r="H678" i="7"/>
  <c r="I678" i="7"/>
  <c r="G680" i="7"/>
  <c r="G681" i="7"/>
  <c r="G686" i="7"/>
  <c r="G687" i="7"/>
  <c r="H690" i="7"/>
  <c r="I690" i="7"/>
  <c r="G692" i="7"/>
  <c r="G693" i="7"/>
  <c r="H694" i="7"/>
  <c r="I694" i="7"/>
  <c r="G696" i="7"/>
  <c r="G697" i="7"/>
  <c r="H698" i="7"/>
  <c r="I698" i="7"/>
  <c r="G700" i="7"/>
  <c r="G701" i="7"/>
  <c r="H704" i="7"/>
  <c r="I704" i="7"/>
  <c r="G706" i="7"/>
  <c r="G707" i="7"/>
  <c r="H708" i="7"/>
  <c r="I708" i="7"/>
  <c r="G710" i="7"/>
  <c r="G711" i="7"/>
  <c r="H712" i="7"/>
  <c r="I712" i="7"/>
  <c r="G714" i="7"/>
  <c r="G715" i="7"/>
  <c r="H718" i="7"/>
  <c r="H716" i="7" s="1"/>
  <c r="I718" i="7"/>
  <c r="I716" i="7" s="1"/>
  <c r="G720" i="7"/>
  <c r="G721" i="7"/>
  <c r="H724" i="7"/>
  <c r="H722" i="7" s="1"/>
  <c r="I724" i="7"/>
  <c r="I722" i="7" s="1"/>
  <c r="G726" i="7"/>
  <c r="G727" i="7"/>
  <c r="I246" i="3"/>
  <c r="I244" i="3" s="1"/>
  <c r="G735" i="7"/>
  <c r="G736" i="7"/>
  <c r="G737" i="7"/>
  <c r="G738" i="7"/>
  <c r="G739" i="7"/>
  <c r="G740" i="7"/>
  <c r="G741" i="7"/>
  <c r="G742" i="7"/>
  <c r="G743" i="7"/>
  <c r="G744" i="7"/>
  <c r="G750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7" i="7"/>
  <c r="H778" i="7"/>
  <c r="I778" i="7"/>
  <c r="G779" i="7"/>
  <c r="G780" i="7"/>
  <c r="G781" i="7"/>
  <c r="H782" i="7"/>
  <c r="I782" i="7"/>
  <c r="G783" i="7"/>
  <c r="G784" i="7"/>
  <c r="G785" i="7"/>
  <c r="G786" i="7"/>
  <c r="H790" i="7"/>
  <c r="H272" i="3" s="1"/>
  <c r="G792" i="7"/>
  <c r="G793" i="7"/>
  <c r="G794" i="7"/>
  <c r="G795" i="7"/>
  <c r="G796" i="7"/>
  <c r="G797" i="7"/>
  <c r="G798" i="7"/>
  <c r="G799" i="7"/>
  <c r="G800" i="7"/>
  <c r="G801" i="7"/>
  <c r="I802" i="7"/>
  <c r="G802" i="7" s="1"/>
  <c r="G804" i="7"/>
  <c r="G805" i="7"/>
  <c r="I808" i="7"/>
  <c r="G808" i="7" s="1"/>
  <c r="G810" i="7"/>
  <c r="G811" i="7"/>
  <c r="I814" i="7"/>
  <c r="I812" i="7" s="1"/>
  <c r="G816" i="7"/>
  <c r="G817" i="7"/>
  <c r="I820" i="7"/>
  <c r="I818" i="7" s="1"/>
  <c r="G818" i="7" s="1"/>
  <c r="G822" i="7"/>
  <c r="G823" i="7"/>
  <c r="G824" i="7"/>
  <c r="G825" i="7"/>
  <c r="G826" i="7"/>
  <c r="G827" i="7"/>
  <c r="G828" i="7"/>
  <c r="G829" i="7"/>
  <c r="H834" i="7"/>
  <c r="I834" i="7"/>
  <c r="G836" i="7"/>
  <c r="G837" i="7"/>
  <c r="H838" i="7"/>
  <c r="H278" i="3" s="1"/>
  <c r="I838" i="7"/>
  <c r="G840" i="7"/>
  <c r="G841" i="7"/>
  <c r="H844" i="7"/>
  <c r="H842" i="7" s="1"/>
  <c r="I844" i="7"/>
  <c r="I842" i="7" s="1"/>
  <c r="G846" i="7"/>
  <c r="G847" i="7"/>
  <c r="H850" i="7"/>
  <c r="H848" i="7" s="1"/>
  <c r="I850" i="7"/>
  <c r="I848" i="7" s="1"/>
  <c r="G852" i="7"/>
  <c r="G853" i="7"/>
  <c r="H856" i="7"/>
  <c r="H854" i="7" s="1"/>
  <c r="I856" i="7"/>
  <c r="I854" i="7" s="1"/>
  <c r="G858" i="7"/>
  <c r="G859" i="7"/>
  <c r="H862" i="7"/>
  <c r="H860" i="7" s="1"/>
  <c r="I862" i="7"/>
  <c r="I860" i="7" s="1"/>
  <c r="G864" i="7"/>
  <c r="G865" i="7"/>
  <c r="H868" i="7"/>
  <c r="H866" i="7" s="1"/>
  <c r="I868" i="7"/>
  <c r="I866" i="7" s="1"/>
  <c r="G870" i="7"/>
  <c r="G871" i="7"/>
  <c r="H874" i="7"/>
  <c r="H872" i="7" s="1"/>
  <c r="I874" i="7"/>
  <c r="I872" i="7" s="1"/>
  <c r="H878" i="7"/>
  <c r="H884" i="7"/>
  <c r="I884" i="7"/>
  <c r="G886" i="7"/>
  <c r="G887" i="7"/>
  <c r="I888" i="7"/>
  <c r="I304" i="3" s="1"/>
  <c r="G891" i="7"/>
  <c r="E138" i="4" s="1"/>
  <c r="G892" i="7"/>
  <c r="I898" i="7"/>
  <c r="I896" i="7" s="1"/>
  <c r="I894" i="7" s="1"/>
  <c r="H898" i="7"/>
  <c r="H896" i="7" s="1"/>
  <c r="H894" i="7" s="1"/>
  <c r="G901" i="7"/>
  <c r="H301" i="3"/>
  <c r="E22" i="4"/>
  <c r="D22" i="4" s="1"/>
  <c r="D24" i="4"/>
  <c r="D61" i="6"/>
  <c r="D70" i="2"/>
  <c r="E17" i="4" l="1"/>
  <c r="D17" i="4" s="1"/>
  <c r="G279" i="3"/>
  <c r="G83" i="3"/>
  <c r="I260" i="7"/>
  <c r="I97" i="3"/>
  <c r="I95" i="3" s="1"/>
  <c r="H208" i="3"/>
  <c r="G208" i="3" s="1"/>
  <c r="D122" i="2"/>
  <c r="E95" i="2"/>
  <c r="I442" i="7"/>
  <c r="I313" i="7"/>
  <c r="I120" i="3"/>
  <c r="G120" i="3" s="1"/>
  <c r="H626" i="7"/>
  <c r="I225" i="3"/>
  <c r="G225" i="3" s="1"/>
  <c r="G282" i="3"/>
  <c r="I183" i="3"/>
  <c r="G157" i="3"/>
  <c r="D25" i="2"/>
  <c r="E22" i="2"/>
  <c r="G248" i="3"/>
  <c r="D101" i="2"/>
  <c r="D13" i="2"/>
  <c r="F215" i="4"/>
  <c r="F213" i="4" s="1"/>
  <c r="F206" i="4" s="1"/>
  <c r="G644" i="7"/>
  <c r="E65" i="4"/>
  <c r="D65" i="4" s="1"/>
  <c r="D31" i="4"/>
  <c r="G100" i="3"/>
  <c r="G162" i="7"/>
  <c r="F52" i="6"/>
  <c r="D52" i="6" s="1"/>
  <c r="I72" i="7"/>
  <c r="I24" i="3" s="1"/>
  <c r="I20" i="3" s="1"/>
  <c r="G28" i="3"/>
  <c r="G236" i="3"/>
  <c r="G226" i="3"/>
  <c r="G34" i="3"/>
  <c r="D67" i="4"/>
  <c r="I832" i="7"/>
  <c r="H565" i="7"/>
  <c r="G168" i="7"/>
  <c r="D121" i="4"/>
  <c r="G149" i="7"/>
  <c r="I806" i="7"/>
  <c r="G806" i="7" s="1"/>
  <c r="G309" i="3"/>
  <c r="G862" i="7"/>
  <c r="G778" i="7"/>
  <c r="G597" i="7"/>
  <c r="G557" i="7"/>
  <c r="G553" i="7"/>
  <c r="G539" i="7"/>
  <c r="G375" i="7"/>
  <c r="G365" i="7"/>
  <c r="G333" i="7"/>
  <c r="G297" i="3"/>
  <c r="G196" i="3"/>
  <c r="G154" i="3"/>
  <c r="G130" i="3"/>
  <c r="G86" i="3"/>
  <c r="G60" i="3"/>
  <c r="G884" i="7"/>
  <c r="I147" i="7"/>
  <c r="G147" i="7" s="1"/>
  <c r="G171" i="3"/>
  <c r="H63" i="3"/>
  <c r="G185" i="3"/>
  <c r="G25" i="3"/>
  <c r="H688" i="7"/>
  <c r="I565" i="7"/>
  <c r="H214" i="7"/>
  <c r="G452" i="7"/>
  <c r="G856" i="7"/>
  <c r="G305" i="7"/>
  <c r="I299" i="7"/>
  <c r="D152" i="4"/>
  <c r="D169" i="4"/>
  <c r="G252" i="3"/>
  <c r="G16" i="3"/>
  <c r="G446" i="7"/>
  <c r="G716" i="7"/>
  <c r="G291" i="3"/>
  <c r="G285" i="3"/>
  <c r="G264" i="3"/>
  <c r="G151" i="3"/>
  <c r="G148" i="3"/>
  <c r="G53" i="3"/>
  <c r="D60" i="4"/>
  <c r="G309" i="7"/>
  <c r="G295" i="7"/>
  <c r="G276" i="7"/>
  <c r="G272" i="7"/>
  <c r="G256" i="7"/>
  <c r="G200" i="7"/>
  <c r="G196" i="7"/>
  <c r="D33" i="6"/>
  <c r="G256" i="3"/>
  <c r="G160" i="3"/>
  <c r="I143" i="3"/>
  <c r="G47" i="3"/>
  <c r="I369" i="7"/>
  <c r="I63" i="3"/>
  <c r="I45" i="3"/>
  <c r="H788" i="7"/>
  <c r="G682" i="7"/>
  <c r="D80" i="6"/>
  <c r="F21" i="6"/>
  <c r="D21" i="6" s="1"/>
  <c r="G177" i="3"/>
  <c r="G165" i="3"/>
  <c r="G315" i="7"/>
  <c r="G124" i="3"/>
  <c r="D66" i="4"/>
  <c r="G762" i="7"/>
  <c r="H756" i="7"/>
  <c r="H766" i="7"/>
  <c r="I766" i="7"/>
  <c r="I776" i="7"/>
  <c r="G511" i="7"/>
  <c r="E103" i="4"/>
  <c r="E93" i="4" s="1"/>
  <c r="D93" i="4" s="1"/>
  <c r="E36" i="4"/>
  <c r="D36" i="4" s="1"/>
  <c r="E144" i="4"/>
  <c r="D144" i="4" s="1"/>
  <c r="D38" i="4"/>
  <c r="I882" i="7"/>
  <c r="I880" i="7" s="1"/>
  <c r="I878" i="7" s="1"/>
  <c r="G878" i="7" s="1"/>
  <c r="I547" i="7"/>
  <c r="I533" i="7"/>
  <c r="H299" i="7"/>
  <c r="I170" i="3"/>
  <c r="I168" i="3" s="1"/>
  <c r="D109" i="4"/>
  <c r="G329" i="7"/>
  <c r="H194" i="7"/>
  <c r="H509" i="7"/>
  <c r="G509" i="7" s="1"/>
  <c r="G432" i="7"/>
  <c r="G724" i="7"/>
  <c r="G244" i="7"/>
  <c r="G814" i="7"/>
  <c r="E31" i="6"/>
  <c r="E19" i="6" s="1"/>
  <c r="E13" i="6" s="1"/>
  <c r="E52" i="2"/>
  <c r="D52" i="2" s="1"/>
  <c r="G601" i="7"/>
  <c r="H595" i="7"/>
  <c r="G498" i="7"/>
  <c r="G488" i="7"/>
  <c r="G438" i="7"/>
  <c r="G426" i="7"/>
  <c r="G414" i="7"/>
  <c r="G383" i="7"/>
  <c r="G379" i="7"/>
  <c r="G371" i="7"/>
  <c r="G357" i="7"/>
  <c r="G58" i="7"/>
  <c r="G52" i="7"/>
  <c r="G48" i="7"/>
  <c r="F31" i="6"/>
  <c r="G202" i="3"/>
  <c r="G190" i="3"/>
  <c r="G101" i="3"/>
  <c r="G77" i="3"/>
  <c r="G70" i="3"/>
  <c r="G56" i="3"/>
  <c r="H285" i="7"/>
  <c r="D30" i="4"/>
  <c r="D107" i="4"/>
  <c r="G868" i="7"/>
  <c r="H221" i="3"/>
  <c r="G221" i="3" s="1"/>
  <c r="I182" i="3"/>
  <c r="I180" i="3" s="1"/>
  <c r="I730" i="7"/>
  <c r="G420" i="7"/>
  <c r="G712" i="7"/>
  <c r="G708" i="7"/>
  <c r="G698" i="7"/>
  <c r="G694" i="7"/>
  <c r="G678" i="7"/>
  <c r="G639" i="7"/>
  <c r="I595" i="7"/>
  <c r="G591" i="7"/>
  <c r="G579" i="7"/>
  <c r="G575" i="7"/>
  <c r="G571" i="7"/>
  <c r="G567" i="7"/>
  <c r="G561" i="7"/>
  <c r="G549" i="7"/>
  <c r="G543" i="7"/>
  <c r="G337" i="7"/>
  <c r="G220" i="7"/>
  <c r="G204" i="7"/>
  <c r="I194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6" i="7"/>
  <c r="H351" i="7"/>
  <c r="G121" i="3"/>
  <c r="G109" i="3"/>
  <c r="G80" i="3"/>
  <c r="G73" i="3"/>
  <c r="G65" i="3"/>
  <c r="I174" i="3"/>
  <c r="G174" i="3" s="1"/>
  <c r="G176" i="3"/>
  <c r="G52" i="3"/>
  <c r="D63" i="4"/>
  <c r="G182" i="7"/>
  <c r="I180" i="7"/>
  <c r="G184" i="7"/>
  <c r="H72" i="7"/>
  <c r="E133" i="4"/>
  <c r="D133" i="4" s="1"/>
  <c r="D138" i="4"/>
  <c r="I301" i="3"/>
  <c r="G301" i="3" s="1"/>
  <c r="G304" i="3"/>
  <c r="G345" i="7"/>
  <c r="H832" i="7"/>
  <c r="I702" i="7"/>
  <c r="I688" i="7"/>
  <c r="H533" i="7"/>
  <c r="I214" i="7"/>
  <c r="H24" i="3"/>
  <c r="H20" i="3" s="1"/>
  <c r="H180" i="3"/>
  <c r="H369" i="7"/>
  <c r="G758" i="7"/>
  <c r="G585" i="7"/>
  <c r="H250" i="7"/>
  <c r="I172" i="7"/>
  <c r="G172" i="7" s="1"/>
  <c r="H436" i="7"/>
  <c r="G436" i="7" s="1"/>
  <c r="F185" i="4"/>
  <c r="D185" i="4" s="1"/>
  <c r="G347" i="7"/>
  <c r="H486" i="7"/>
  <c r="G486" i="7" s="1"/>
  <c r="H547" i="7"/>
  <c r="H222" i="3"/>
  <c r="G222" i="3" s="1"/>
  <c r="G609" i="7"/>
  <c r="G287" i="7"/>
  <c r="G397" i="7"/>
  <c r="G704" i="7"/>
  <c r="G834" i="7"/>
  <c r="G107" i="7"/>
  <c r="G888" i="7"/>
  <c r="H882" i="7"/>
  <c r="H296" i="3" s="1"/>
  <c r="H294" i="3" s="1"/>
  <c r="G294" i="3" s="1"/>
  <c r="G860" i="7"/>
  <c r="H776" i="7"/>
  <c r="G772" i="7"/>
  <c r="G768" i="7"/>
  <c r="I756" i="7"/>
  <c r="G752" i="7"/>
  <c r="G722" i="7"/>
  <c r="G361" i="7"/>
  <c r="I351" i="7"/>
  <c r="G341" i="7"/>
  <c r="G301" i="7"/>
  <c r="G291" i="7"/>
  <c r="I285" i="7"/>
  <c r="G280" i="7"/>
  <c r="I250" i="7"/>
  <c r="G252" i="7"/>
  <c r="G242" i="7"/>
  <c r="G232" i="7"/>
  <c r="G224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7" i="7"/>
  <c r="G395" i="7"/>
  <c r="G105" i="7"/>
  <c r="G99" i="7"/>
  <c r="H313" i="7"/>
  <c r="E51" i="4"/>
  <c r="D51" i="4" s="1"/>
  <c r="G101" i="7"/>
  <c r="G210" i="7"/>
  <c r="H260" i="7"/>
  <c r="G690" i="7"/>
  <c r="G500" i="7"/>
  <c r="G143" i="7"/>
  <c r="H589" i="7"/>
  <c r="G589" i="7" s="1"/>
  <c r="G874" i="7"/>
  <c r="G469" i="7"/>
  <c r="G782" i="7"/>
  <c r="H424" i="7"/>
  <c r="G424" i="7" s="1"/>
  <c r="G216" i="7"/>
  <c r="G535" i="7"/>
  <c r="G718" i="7"/>
  <c r="G668" i="7"/>
  <c r="G838" i="7"/>
  <c r="I111" i="7"/>
  <c r="G238" i="7"/>
  <c r="G850" i="7"/>
  <c r="G353" i="7"/>
  <c r="G844" i="7"/>
  <c r="G226" i="7"/>
  <c r="G820" i="7"/>
  <c r="H170" i="3"/>
  <c r="H702" i="7"/>
  <c r="E54" i="4"/>
  <c r="D54" i="4" s="1"/>
  <c r="G430" i="7"/>
  <c r="G230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7" i="7"/>
  <c r="G583" i="7"/>
  <c r="G450" i="7"/>
  <c r="G418" i="7"/>
  <c r="H114" i="3"/>
  <c r="G116" i="3"/>
  <c r="H95" i="3"/>
  <c r="G236" i="7"/>
  <c r="G208" i="7"/>
  <c r="G842" i="7"/>
  <c r="G812" i="7"/>
  <c r="H219" i="3"/>
  <c r="G628" i="7"/>
  <c r="G444" i="7"/>
  <c r="G412" i="7"/>
  <c r="I393" i="7"/>
  <c r="H42" i="3"/>
  <c r="G141" i="7"/>
  <c r="E66" i="6"/>
  <c r="G872" i="7"/>
  <c r="G854" i="7"/>
  <c r="G848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5" i="7"/>
  <c r="H442" i="7"/>
  <c r="H248" i="7"/>
  <c r="G626" i="7"/>
  <c r="G756" i="7"/>
  <c r="F19" i="6"/>
  <c r="F13" i="6" s="1"/>
  <c r="D13" i="6" s="1"/>
  <c r="G63" i="3"/>
  <c r="G299" i="7"/>
  <c r="G95" i="3"/>
  <c r="G565" i="7"/>
  <c r="G832" i="7"/>
  <c r="G72" i="7"/>
  <c r="G702" i="7"/>
  <c r="G182" i="3"/>
  <c r="I192" i="7"/>
  <c r="G214" i="7"/>
  <c r="G688" i="7"/>
  <c r="G880" i="7"/>
  <c r="H192" i="7"/>
  <c r="G180" i="3"/>
  <c r="D103" i="4"/>
  <c r="G45" i="3"/>
  <c r="I790" i="7"/>
  <c r="I788" i="7" s="1"/>
  <c r="G260" i="7"/>
  <c r="G285" i="7"/>
  <c r="G882" i="7"/>
  <c r="G369" i="7"/>
  <c r="G533" i="7"/>
  <c r="G766" i="7"/>
  <c r="E148" i="4"/>
  <c r="D148" i="4" s="1"/>
  <c r="H531" i="7"/>
  <c r="I605" i="7"/>
  <c r="G351" i="7"/>
  <c r="G776" i="7"/>
  <c r="I11" i="7"/>
  <c r="G595" i="7"/>
  <c r="E127" i="4"/>
  <c r="D127" i="4" s="1"/>
  <c r="D57" i="4"/>
  <c r="H393" i="7"/>
  <c r="H147" i="3" s="1"/>
  <c r="H145" i="3" s="1"/>
  <c r="D74" i="6"/>
  <c r="H830" i="7"/>
  <c r="I11" i="3"/>
  <c r="G194" i="7"/>
  <c r="D31" i="6"/>
  <c r="G56" i="7"/>
  <c r="I531" i="7"/>
  <c r="H246" i="3"/>
  <c r="E58" i="4"/>
  <c r="D58" i="4" s="1"/>
  <c r="D43" i="4"/>
  <c r="G20" i="3"/>
  <c r="I163" i="3"/>
  <c r="I273" i="3"/>
  <c r="G24" i="3"/>
  <c r="H89" i="3"/>
  <c r="I830" i="7"/>
  <c r="G313" i="7"/>
  <c r="G547" i="7"/>
  <c r="E61" i="2"/>
  <c r="I178" i="7"/>
  <c r="G180" i="7"/>
  <c r="E27" i="4"/>
  <c r="D27" i="4" s="1"/>
  <c r="G250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1" i="7"/>
  <c r="I9" i="7"/>
  <c r="I272" i="3"/>
  <c r="I270" i="3" s="1"/>
  <c r="G192" i="7"/>
  <c r="G273" i="3"/>
  <c r="E142" i="4"/>
  <c r="D142" i="4" s="1"/>
  <c r="G790" i="7"/>
  <c r="G830" i="7"/>
  <c r="G147" i="3"/>
  <c r="G393" i="7"/>
  <c r="I9" i="3"/>
  <c r="H730" i="7"/>
  <c r="H728" i="7" s="1"/>
  <c r="G732" i="7"/>
  <c r="G145" i="3"/>
  <c r="H143" i="3"/>
  <c r="G143" i="3" s="1"/>
  <c r="G442" i="7"/>
  <c r="D61" i="2"/>
  <c r="I158" i="7"/>
  <c r="G158" i="7" s="1"/>
  <c r="G178" i="7"/>
  <c r="E25" i="4"/>
  <c r="H244" i="3"/>
  <c r="G246" i="3"/>
  <c r="H163" i="3"/>
  <c r="G168" i="3"/>
  <c r="D20" i="2"/>
  <c r="H37" i="3"/>
  <c r="G39" i="3"/>
  <c r="G605" i="7"/>
  <c r="I728" i="7"/>
  <c r="G788" i="7"/>
  <c r="I139" i="3"/>
  <c r="G142" i="3"/>
  <c r="H212" i="3"/>
  <c r="G212" i="3" s="1"/>
  <c r="G214" i="3"/>
  <c r="D25" i="4" l="1"/>
  <c r="G163" i="3"/>
  <c r="G730" i="7"/>
  <c r="D87" i="4"/>
  <c r="G272" i="3"/>
  <c r="F216" i="7"/>
  <c r="G244" i="3"/>
  <c r="H242" i="3"/>
  <c r="D8" i="2"/>
  <c r="D10" i="2"/>
  <c r="G391" i="7"/>
  <c r="I389" i="7"/>
  <c r="G37" i="3"/>
  <c r="I242" i="3"/>
  <c r="G270" i="3"/>
  <c r="G139" i="3"/>
  <c r="E85" i="4" l="1"/>
  <c r="E83" i="4" s="1"/>
  <c r="G728" i="7"/>
  <c r="D179" i="4"/>
  <c r="F175" i="4"/>
  <c r="G242" i="3"/>
  <c r="G389" i="7"/>
  <c r="I387" i="7"/>
  <c r="I248" i="7" s="1"/>
  <c r="I8" i="7" s="1"/>
  <c r="D85" i="4" l="1"/>
  <c r="D83" i="4"/>
  <c r="D175" i="4"/>
  <c r="F173" i="4"/>
  <c r="G387" i="7"/>
  <c r="I89" i="3" l="1"/>
  <c r="D173" i="4"/>
  <c r="F171" i="4"/>
  <c r="G248" i="7"/>
  <c r="I8" i="3" l="1"/>
  <c r="G89" i="3"/>
  <c r="F8" i="4"/>
  <c r="D171" i="4"/>
  <c r="E10" i="5" l="1"/>
  <c r="F9" i="6" s="1"/>
  <c r="F64" i="6" s="1"/>
  <c r="F41" i="6" s="1"/>
  <c r="F11" i="6" s="1"/>
  <c r="H111" i="7" l="1"/>
  <c r="G111" i="7" s="1"/>
  <c r="G113" i="7"/>
  <c r="H33" i="3"/>
  <c r="H31" i="3" s="1"/>
  <c r="G31" i="3" l="1"/>
  <c r="G33" i="3"/>
  <c r="E14" i="4"/>
  <c r="G15" i="7"/>
  <c r="H13" i="7"/>
  <c r="H11" i="7" s="1"/>
  <c r="G11" i="7" l="1"/>
  <c r="H9" i="7"/>
  <c r="E12" i="4"/>
  <c r="D14" i="4"/>
  <c r="H13" i="3"/>
  <c r="G13" i="7"/>
  <c r="D16" i="4"/>
  <c r="E10" i="4" l="1"/>
  <c r="D12" i="4"/>
  <c r="G13" i="3"/>
  <c r="H11" i="3"/>
  <c r="G9" i="7"/>
  <c r="H8" i="7"/>
  <c r="G8" i="7" s="1"/>
  <c r="H9" i="3" l="1"/>
  <c r="G11" i="3"/>
  <c r="E8" i="4"/>
  <c r="D10" i="4"/>
  <c r="D8" i="4" l="1"/>
  <c r="G9" i="3"/>
  <c r="H8" i="3"/>
  <c r="G8" i="3" l="1"/>
  <c r="D10" i="5"/>
  <c r="E9" i="6" l="1"/>
  <c r="E64" i="6" s="1"/>
  <c r="C10" i="5"/>
  <c r="D9" i="6" s="1"/>
  <c r="D64" i="6" l="1"/>
  <c r="E41" i="6"/>
  <c r="D41" i="6" l="1"/>
  <c r="E11" i="6"/>
  <c r="D11" i="6" s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<sst xmlns="http://schemas.openxmlformats.org/spreadsheetml/2006/main" count="3080" uniqueCount="1109">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</sst>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4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168" fontId="28" fillId="10" borderId="5" xfId="1" applyNumberFormat="1" applyFont="1" applyFill="1" applyBorder="1" applyAlignment="1" applyProtection="1">
      <alignment horizontal="right" vertical="center"/>
      <protection locked="0"/>
    </xf>
    <xf numFmtId="0" fontId="25" fillId="11" borderId="0" xfId="0" applyFont="1" applyFill="1"/>
    <xf numFmtId="164" fontId="22" fillId="0" borderId="1" xfId="2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workbookViewId="0">
      <selection activeCell="E112" sqref="E112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2.8554687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4" t="s">
        <v>974</v>
      </c>
      <c r="B1" s="904"/>
      <c r="C1" s="904"/>
      <c r="D1" s="904"/>
      <c r="E1" s="904"/>
      <c r="F1" s="904"/>
    </row>
    <row r="2" spans="1:10" s="660" customFormat="1" ht="17.25" x14ac:dyDescent="0.3">
      <c r="A2" s="905" t="s">
        <v>975</v>
      </c>
      <c r="B2" s="905"/>
      <c r="C2" s="905"/>
      <c r="D2" s="905"/>
      <c r="E2" s="905"/>
      <c r="F2" s="905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6" t="s">
        <v>977</v>
      </c>
      <c r="B5" s="906" t="s">
        <v>978</v>
      </c>
      <c r="C5" s="906" t="s">
        <v>979</v>
      </c>
      <c r="D5" s="907" t="s">
        <v>980</v>
      </c>
      <c r="E5" s="769" t="s">
        <v>981</v>
      </c>
      <c r="F5" s="769"/>
    </row>
    <row r="6" spans="1:10" s="666" customFormat="1" ht="57.75" customHeight="1" x14ac:dyDescent="0.2">
      <c r="A6" s="906"/>
      <c r="B6" s="906"/>
      <c r="C6" s="906"/>
      <c r="D6" s="907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5396787.2999999998</v>
      </c>
      <c r="E8" s="771">
        <f>E10+E62+E92</f>
        <v>2917857.3</v>
      </c>
      <c r="F8" s="771">
        <f>F92+F62</f>
        <v>3138930</v>
      </c>
      <c r="J8" s="749">
        <f>E8-E62-E108</f>
        <v>670000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483900</v>
      </c>
      <c r="E10" s="771">
        <f>E13+E18+E21+E46+E53</f>
        <v>483900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207000</v>
      </c>
      <c r="E13" s="771">
        <f>E15+E16+E17</f>
        <v>207000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26000</v>
      </c>
      <c r="E16" s="774">
        <v>26000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180000</v>
      </c>
      <c r="E17" s="774">
        <v>180000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259500</v>
      </c>
      <c r="E18" s="771">
        <f>E20</f>
        <v>259500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259500</v>
      </c>
      <c r="E20" s="773">
        <v>259500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4726787.3</v>
      </c>
      <c r="E62" s="775">
        <f>E65+E77</f>
        <v>2247857.2999999998</v>
      </c>
      <c r="F62" s="774">
        <f>F87</f>
        <v>2478930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2247857.2999999998</v>
      </c>
      <c r="E77" s="771">
        <f>E80+E81+E85+E86+E84</f>
        <v>2247857.2999999998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2245678.5</v>
      </c>
      <c r="E80" s="774">
        <v>2245678.5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2478930</v>
      </c>
      <c r="E87" s="774" t="s">
        <v>260</v>
      </c>
      <c r="F87" s="774">
        <f>F90</f>
        <v>2478930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2478930</v>
      </c>
      <c r="E90" s="774" t="s">
        <v>260</v>
      </c>
      <c r="F90" s="778">
        <f>1623930+555000+300000</f>
        <v>2478930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186100</v>
      </c>
      <c r="E92" s="771">
        <f>E93+E98+E101+E108+E114+E123+E128+E138</f>
        <v>186100</v>
      </c>
      <c r="F92" s="774">
        <f>F138</f>
        <v>660000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58180</v>
      </c>
      <c r="E101" s="771">
        <f>E104+E105+E106+E107</f>
        <v>58180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44500</v>
      </c>
      <c r="E104" s="774">
        <v>44500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10500</v>
      </c>
      <c r="E105" s="774">
        <v>10500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3180</v>
      </c>
      <c r="E107" s="774">
        <v>3180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0</v>
      </c>
      <c r="E108" s="771">
        <f>E112</f>
        <v>0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0</v>
      </c>
      <c r="E112" s="774"/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107520</v>
      </c>
      <c r="E114" s="771">
        <f>E117+E122</f>
        <v>107520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102520</v>
      </c>
      <c r="E117" s="774">
        <f>E118+E119+E120+E121</f>
        <v>102520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52000</v>
      </c>
      <c r="E119" s="774">
        <v>52000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10000</v>
      </c>
      <c r="E121" s="774">
        <v>10000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20000</v>
      </c>
      <c r="E138" s="771">
        <f>E143</f>
        <v>20000</v>
      </c>
      <c r="F138" s="774">
        <f>F142</f>
        <v>660000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660000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20000</v>
      </c>
      <c r="E143" s="774">
        <v>20000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903" t="s">
        <v>1091</v>
      </c>
      <c r="B160" s="903"/>
      <c r="C160" s="903"/>
      <c r="D160" s="903"/>
      <c r="E160" s="903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topLeftCell="A101" workbookViewId="0">
      <selection activeCell="E115" sqref="E115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43" t="s">
        <v>817</v>
      </c>
      <c r="B1" s="943"/>
      <c r="C1" s="943"/>
      <c r="D1" s="943"/>
      <c r="E1" s="943"/>
      <c r="F1" s="943"/>
    </row>
    <row r="2" spans="1:7" s="81" customFormat="1" ht="15.75" x14ac:dyDescent="0.25">
      <c r="A2" s="944" t="s">
        <v>572</v>
      </c>
      <c r="B2" s="944"/>
      <c r="C2" s="944"/>
      <c r="D2" s="944"/>
      <c r="E2" s="944"/>
      <c r="F2" s="944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41" t="s">
        <v>15</v>
      </c>
      <c r="B5" s="941" t="s">
        <v>521</v>
      </c>
      <c r="C5" s="941" t="s">
        <v>14</v>
      </c>
      <c r="D5" s="941" t="s">
        <v>25</v>
      </c>
      <c r="E5" s="87" t="s">
        <v>806</v>
      </c>
      <c r="F5" s="87"/>
    </row>
    <row r="6" spans="1:7" ht="25.5" x14ac:dyDescent="0.2">
      <c r="A6" s="942"/>
      <c r="B6" s="942"/>
      <c r="C6" s="942"/>
      <c r="D6" s="942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24">
        <f>E8+F8-F141</f>
        <v>5396787.2999999998</v>
      </c>
      <c r="E8" s="924">
        <f>E10+E61+E95</f>
        <v>2917857.3</v>
      </c>
      <c r="F8" s="939">
        <f>F61+F95</f>
        <v>3138930</v>
      </c>
      <c r="G8" s="630"/>
    </row>
    <row r="9" spans="1:7" x14ac:dyDescent="0.2">
      <c r="A9" s="94"/>
      <c r="B9" s="95" t="s">
        <v>522</v>
      </c>
      <c r="C9" s="93"/>
      <c r="D9" s="925"/>
      <c r="E9" s="926"/>
      <c r="F9" s="940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7">
        <f>E10</f>
        <v>483900</v>
      </c>
      <c r="E10" s="917">
        <f>E13+E17+E20+E45+E52</f>
        <v>483900</v>
      </c>
      <c r="F10" s="914" t="s">
        <v>260</v>
      </c>
      <c r="G10" s="632"/>
    </row>
    <row r="11" spans="1:7" ht="25.5" x14ac:dyDescent="0.2">
      <c r="A11" s="94"/>
      <c r="B11" s="100" t="s">
        <v>573</v>
      </c>
      <c r="C11" s="101"/>
      <c r="D11" s="918"/>
      <c r="E11" s="918"/>
      <c r="F11" s="915"/>
      <c r="G11" s="629"/>
    </row>
    <row r="12" spans="1:7" x14ac:dyDescent="0.2">
      <c r="A12" s="94"/>
      <c r="B12" s="100" t="s">
        <v>525</v>
      </c>
      <c r="C12" s="103"/>
      <c r="D12" s="919"/>
      <c r="E12" s="919"/>
      <c r="F12" s="916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7">
        <f>E13</f>
        <v>207000</v>
      </c>
      <c r="E13" s="917">
        <f>E15+E16</f>
        <v>207000</v>
      </c>
      <c r="F13" s="914" t="s">
        <v>260</v>
      </c>
      <c r="G13" s="632"/>
    </row>
    <row r="14" spans="1:7" x14ac:dyDescent="0.2">
      <c r="A14" s="94"/>
      <c r="B14" s="107" t="s">
        <v>525</v>
      </c>
      <c r="C14" s="85"/>
      <c r="D14" s="918"/>
      <c r="E14" s="918"/>
      <c r="F14" s="916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206000</v>
      </c>
      <c r="E16" s="110">
        <f>'Sheet1 (2)'!E16+'Sheet1 (2)'!E17</f>
        <v>206000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7">
        <f>E17</f>
        <v>259500</v>
      </c>
      <c r="E17" s="917">
        <f>E19</f>
        <v>259500</v>
      </c>
      <c r="F17" s="914" t="s">
        <v>260</v>
      </c>
      <c r="G17" s="632"/>
    </row>
    <row r="18" spans="1:7" x14ac:dyDescent="0.2">
      <c r="A18" s="94"/>
      <c r="B18" s="107" t="s">
        <v>525</v>
      </c>
      <c r="C18" s="85"/>
      <c r="D18" s="918"/>
      <c r="E18" s="918"/>
      <c r="F18" s="916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259500</v>
      </c>
      <c r="E19" s="110">
        <f>'Sheet1 (2)'!E20</f>
        <v>259500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37">
        <f>E20</f>
        <v>12400</v>
      </c>
      <c r="E20" s="937">
        <f>'Sheet1 (2)'!E23</f>
        <v>12400</v>
      </c>
      <c r="F20" s="914" t="s">
        <v>260</v>
      </c>
    </row>
    <row r="21" spans="1:7" x14ac:dyDescent="0.2">
      <c r="A21" s="94"/>
      <c r="B21" s="107" t="s">
        <v>525</v>
      </c>
      <c r="C21" s="103"/>
      <c r="D21" s="938"/>
      <c r="E21" s="938"/>
      <c r="F21" s="916"/>
    </row>
    <row r="22" spans="1:7" x14ac:dyDescent="0.2">
      <c r="A22" s="112" t="s">
        <v>576</v>
      </c>
      <c r="B22" s="113" t="s">
        <v>531</v>
      </c>
      <c r="C22" s="84">
        <v>71452</v>
      </c>
      <c r="D22" s="933">
        <f>E22</f>
        <v>0</v>
      </c>
      <c r="E22" s="933">
        <f>E25+E29+E30+E31+E32+E33+E34+E35+E36+E37+E38+E39+E40+E41+E42+E43+E44</f>
        <v>0</v>
      </c>
      <c r="F22" s="922" t="s">
        <v>260</v>
      </c>
    </row>
    <row r="23" spans="1:7" ht="51" x14ac:dyDescent="0.2">
      <c r="A23" s="115"/>
      <c r="B23" s="116" t="s">
        <v>956</v>
      </c>
      <c r="C23" s="85"/>
      <c r="D23" s="934"/>
      <c r="E23" s="934"/>
      <c r="F23" s="936"/>
    </row>
    <row r="24" spans="1:7" x14ac:dyDescent="0.2">
      <c r="A24" s="117"/>
      <c r="B24" s="118" t="s">
        <v>525</v>
      </c>
      <c r="C24" s="103"/>
      <c r="D24" s="935"/>
      <c r="E24" s="935"/>
      <c r="F24" s="923"/>
    </row>
    <row r="25" spans="1:7" ht="51" x14ac:dyDescent="0.2">
      <c r="A25" s="112" t="s">
        <v>577</v>
      </c>
      <c r="B25" s="120" t="s">
        <v>578</v>
      </c>
      <c r="C25" s="114"/>
      <c r="D25" s="933">
        <f>E25</f>
        <v>0</v>
      </c>
      <c r="E25" s="933"/>
      <c r="F25" s="922" t="s">
        <v>260</v>
      </c>
    </row>
    <row r="26" spans="1:7" x14ac:dyDescent="0.2">
      <c r="A26" s="103"/>
      <c r="B26" s="121" t="s">
        <v>807</v>
      </c>
      <c r="C26" s="103"/>
      <c r="D26" s="934"/>
      <c r="E26" s="934"/>
      <c r="F26" s="923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7">
        <f t="shared" si="0"/>
        <v>5000</v>
      </c>
      <c r="E45" s="917">
        <f>E47</f>
        <v>5000</v>
      </c>
      <c r="F45" s="914" t="s">
        <v>260</v>
      </c>
    </row>
    <row r="46" spans="1:6" x14ac:dyDescent="0.2">
      <c r="A46" s="94"/>
      <c r="B46" s="107" t="s">
        <v>525</v>
      </c>
      <c r="C46" s="85"/>
      <c r="D46" s="918"/>
      <c r="E46" s="918"/>
      <c r="F46" s="916"/>
    </row>
    <row r="47" spans="1:6" x14ac:dyDescent="0.2">
      <c r="A47" s="112" t="s">
        <v>592</v>
      </c>
      <c r="B47" s="113" t="s">
        <v>539</v>
      </c>
      <c r="C47" s="114"/>
      <c r="D47" s="933">
        <f>E47</f>
        <v>5000</v>
      </c>
      <c r="E47" s="933">
        <f>E50+E51</f>
        <v>5000</v>
      </c>
      <c r="F47" s="922" t="s">
        <v>260</v>
      </c>
    </row>
    <row r="48" spans="1:6" x14ac:dyDescent="0.2">
      <c r="A48" s="115"/>
      <c r="B48" s="116" t="s">
        <v>593</v>
      </c>
      <c r="C48" s="101"/>
      <c r="D48" s="934"/>
      <c r="E48" s="934"/>
      <c r="F48" s="936"/>
    </row>
    <row r="49" spans="1:7" x14ac:dyDescent="0.2">
      <c r="A49" s="117"/>
      <c r="B49" s="118" t="s">
        <v>525</v>
      </c>
      <c r="C49" s="103"/>
      <c r="D49" s="935"/>
      <c r="E49" s="935"/>
      <c r="F49" s="923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11">
        <f>E52</f>
        <v>0</v>
      </c>
      <c r="E52" s="911">
        <f>E55+E60</f>
        <v>0</v>
      </c>
      <c r="F52" s="914" t="s">
        <v>260</v>
      </c>
    </row>
    <row r="53" spans="1:7" x14ac:dyDescent="0.2">
      <c r="A53" s="115"/>
      <c r="B53" s="116" t="s">
        <v>340</v>
      </c>
      <c r="C53" s="101"/>
      <c r="D53" s="912"/>
      <c r="E53" s="912"/>
      <c r="F53" s="915"/>
    </row>
    <row r="54" spans="1:7" x14ac:dyDescent="0.2">
      <c r="A54" s="94"/>
      <c r="B54" s="107" t="s">
        <v>525</v>
      </c>
      <c r="C54" s="103"/>
      <c r="D54" s="913"/>
      <c r="E54" s="913"/>
      <c r="F54" s="916"/>
    </row>
    <row r="55" spans="1:7" ht="51" x14ac:dyDescent="0.2">
      <c r="A55" s="112" t="s">
        <v>597</v>
      </c>
      <c r="B55" s="113" t="s">
        <v>461</v>
      </c>
      <c r="D55" s="920">
        <f>E55</f>
        <v>0</v>
      </c>
      <c r="E55" s="920">
        <f>E57+E58+E59</f>
        <v>0</v>
      </c>
      <c r="F55" s="922" t="s">
        <v>260</v>
      </c>
    </row>
    <row r="56" spans="1:7" x14ac:dyDescent="0.2">
      <c r="A56" s="117"/>
      <c r="B56" s="118" t="s">
        <v>807</v>
      </c>
      <c r="C56" s="85"/>
      <c r="D56" s="921"/>
      <c r="E56" s="921"/>
      <c r="F56" s="923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7">
        <f>E61+F61</f>
        <v>4726787.3</v>
      </c>
      <c r="E61" s="917">
        <f>E64+E70+E76</f>
        <v>2247857.2999999998</v>
      </c>
      <c r="F61" s="930">
        <f>F67+F73+F88</f>
        <v>2478930</v>
      </c>
    </row>
    <row r="62" spans="1:7" ht="25.5" x14ac:dyDescent="0.2">
      <c r="A62" s="94"/>
      <c r="B62" s="107" t="s">
        <v>601</v>
      </c>
      <c r="C62" s="85"/>
      <c r="D62" s="918"/>
      <c r="E62" s="918"/>
      <c r="F62" s="931"/>
    </row>
    <row r="63" spans="1:7" x14ac:dyDescent="0.2">
      <c r="A63" s="94"/>
      <c r="B63" s="107" t="s">
        <v>525</v>
      </c>
      <c r="C63" s="103"/>
      <c r="D63" s="919"/>
      <c r="E63" s="919"/>
      <c r="F63" s="932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7">
        <f>E64</f>
        <v>0</v>
      </c>
      <c r="E64" s="917">
        <f>E66</f>
        <v>0</v>
      </c>
      <c r="F64" s="914" t="s">
        <v>260</v>
      </c>
    </row>
    <row r="65" spans="1:7" x14ac:dyDescent="0.2">
      <c r="A65" s="94"/>
      <c r="B65" s="130" t="s">
        <v>525</v>
      </c>
      <c r="C65" s="85"/>
      <c r="D65" s="918"/>
      <c r="E65" s="918"/>
      <c r="F65" s="916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11">
        <f>F67</f>
        <v>0</v>
      </c>
      <c r="E67" s="914" t="s">
        <v>260</v>
      </c>
      <c r="F67" s="911">
        <f>F69</f>
        <v>0</v>
      </c>
    </row>
    <row r="68" spans="1:7" s="99" customFormat="1" x14ac:dyDescent="0.2">
      <c r="A68" s="134"/>
      <c r="B68" s="130" t="s">
        <v>525</v>
      </c>
      <c r="C68" s="104"/>
      <c r="D68" s="912"/>
      <c r="E68" s="916"/>
      <c r="F68" s="912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20">
        <f>E70</f>
        <v>0</v>
      </c>
      <c r="E70" s="920">
        <f>E72</f>
        <v>0</v>
      </c>
      <c r="F70" s="914" t="s">
        <v>260</v>
      </c>
    </row>
    <row r="71" spans="1:7" s="99" customFormat="1" x14ac:dyDescent="0.2">
      <c r="A71" s="134"/>
      <c r="B71" s="130" t="s">
        <v>525</v>
      </c>
      <c r="C71" s="104"/>
      <c r="D71" s="921"/>
      <c r="E71" s="921"/>
      <c r="F71" s="916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20">
        <f>F73</f>
        <v>0</v>
      </c>
      <c r="E73" s="914" t="s">
        <v>260</v>
      </c>
      <c r="F73" s="920">
        <f>F75</f>
        <v>0</v>
      </c>
    </row>
    <row r="74" spans="1:7" s="99" customFormat="1" x14ac:dyDescent="0.2">
      <c r="A74" s="134"/>
      <c r="B74" s="130" t="s">
        <v>525</v>
      </c>
      <c r="C74" s="104"/>
      <c r="D74" s="921"/>
      <c r="E74" s="916"/>
      <c r="F74" s="921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33">
        <f>E76</f>
        <v>2247857.2999999998</v>
      </c>
      <c r="E76" s="933">
        <f>E79+E80+E84+E85</f>
        <v>2247857.2999999998</v>
      </c>
      <c r="F76" s="914" t="s">
        <v>260</v>
      </c>
    </row>
    <row r="77" spans="1:7" x14ac:dyDescent="0.2">
      <c r="A77" s="94"/>
      <c r="B77" s="107" t="s">
        <v>788</v>
      </c>
      <c r="C77" s="85"/>
      <c r="D77" s="934"/>
      <c r="E77" s="934"/>
      <c r="F77" s="915"/>
    </row>
    <row r="78" spans="1:7" x14ac:dyDescent="0.2">
      <c r="A78" s="94"/>
      <c r="B78" s="107" t="s">
        <v>807</v>
      </c>
      <c r="C78" s="103"/>
      <c r="D78" s="935"/>
      <c r="E78" s="935"/>
      <c r="F78" s="916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2245678.5</v>
      </c>
      <c r="E79" s="74">
        <f>'Sheet1 (2)'!E80</f>
        <v>2245678.5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33">
        <f>E80</f>
        <v>0</v>
      </c>
      <c r="E80" s="933">
        <f>E82+E83</f>
        <v>0</v>
      </c>
      <c r="F80" s="922" t="s">
        <v>260</v>
      </c>
      <c r="G80" s="630"/>
    </row>
    <row r="81" spans="1:8" x14ac:dyDescent="0.2">
      <c r="A81" s="117"/>
      <c r="B81" s="121" t="s">
        <v>525</v>
      </c>
      <c r="C81" s="136"/>
      <c r="D81" s="935"/>
      <c r="E81" s="935"/>
      <c r="F81" s="923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20">
        <f>E85</f>
        <v>0</v>
      </c>
      <c r="E85" s="920">
        <f>E87</f>
        <v>0</v>
      </c>
      <c r="F85" s="922" t="s">
        <v>260</v>
      </c>
    </row>
    <row r="86" spans="1:8" ht="0.75" hidden="1" customHeight="1" x14ac:dyDescent="0.2">
      <c r="A86" s="137"/>
      <c r="B86" s="130"/>
      <c r="C86" s="103"/>
      <c r="D86" s="921"/>
      <c r="E86" s="921"/>
      <c r="F86" s="923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7">
        <f>F88</f>
        <v>2478930</v>
      </c>
      <c r="E88" s="914" t="s">
        <v>260</v>
      </c>
      <c r="F88" s="930">
        <f>F91+F92</f>
        <v>2478930</v>
      </c>
      <c r="H88" s="655"/>
    </row>
    <row r="89" spans="1:8" x14ac:dyDescent="0.2">
      <c r="A89" s="94"/>
      <c r="B89" s="107" t="s">
        <v>792</v>
      </c>
      <c r="C89" s="619"/>
      <c r="D89" s="918"/>
      <c r="E89" s="915"/>
      <c r="F89" s="931"/>
    </row>
    <row r="90" spans="1:8" x14ac:dyDescent="0.2">
      <c r="A90" s="94"/>
      <c r="B90" s="130" t="s">
        <v>525</v>
      </c>
      <c r="C90" s="619"/>
      <c r="D90" s="919"/>
      <c r="E90" s="916"/>
      <c r="F90" s="932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2478930</v>
      </c>
      <c r="E91" s="90" t="s">
        <v>260</v>
      </c>
      <c r="F91" s="658">
        <f>'Sheet1 (2)'!F90</f>
        <v>2478930</v>
      </c>
    </row>
    <row r="92" spans="1:8" ht="38.25" x14ac:dyDescent="0.2">
      <c r="A92" s="112" t="s">
        <v>616</v>
      </c>
      <c r="B92" s="113" t="s">
        <v>958</v>
      </c>
      <c r="C92" s="135"/>
      <c r="D92" s="920">
        <f>F92</f>
        <v>0</v>
      </c>
      <c r="E92" s="922" t="s">
        <v>260</v>
      </c>
      <c r="F92" s="920">
        <f>F94</f>
        <v>0</v>
      </c>
    </row>
    <row r="93" spans="1:8" x14ac:dyDescent="0.2">
      <c r="A93" s="94"/>
      <c r="B93" s="107"/>
      <c r="C93" s="103"/>
      <c r="D93" s="921"/>
      <c r="E93" s="923"/>
      <c r="F93" s="921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24">
        <f>E95+F95-F141</f>
        <v>186100</v>
      </c>
      <c r="E95" s="927">
        <f>E101+E104+E111+E116+E122+E127+E137</f>
        <v>186100</v>
      </c>
      <c r="F95" s="927">
        <f>F98+F132+F137</f>
        <v>660000</v>
      </c>
    </row>
    <row r="96" spans="1:8" ht="25.5" x14ac:dyDescent="0.2">
      <c r="A96" s="94"/>
      <c r="B96" s="107" t="s">
        <v>959</v>
      </c>
      <c r="C96" s="85"/>
      <c r="D96" s="925"/>
      <c r="E96" s="928"/>
      <c r="F96" s="928"/>
    </row>
    <row r="97" spans="1:6" x14ac:dyDescent="0.2">
      <c r="A97" s="94"/>
      <c r="B97" s="107" t="s">
        <v>525</v>
      </c>
      <c r="C97" s="103"/>
      <c r="D97" s="926"/>
      <c r="E97" s="929"/>
      <c r="F97" s="929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11">
        <f>F98</f>
        <v>0</v>
      </c>
      <c r="E98" s="914" t="s">
        <v>260</v>
      </c>
      <c r="F98" s="911">
        <f>F100</f>
        <v>0</v>
      </c>
    </row>
    <row r="99" spans="1:6" x14ac:dyDescent="0.2">
      <c r="A99" s="94"/>
      <c r="B99" s="107" t="s">
        <v>525</v>
      </c>
      <c r="C99" s="85"/>
      <c r="D99" s="913"/>
      <c r="E99" s="916"/>
      <c r="F99" s="913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11">
        <f>E101</f>
        <v>0</v>
      </c>
      <c r="E101" s="911">
        <f>E103</f>
        <v>0</v>
      </c>
      <c r="F101" s="914" t="s">
        <v>260</v>
      </c>
    </row>
    <row r="102" spans="1:6" x14ac:dyDescent="0.2">
      <c r="A102" s="94"/>
      <c r="B102" s="107" t="s">
        <v>525</v>
      </c>
      <c r="C102" s="85"/>
      <c r="D102" s="913"/>
      <c r="E102" s="913"/>
      <c r="F102" s="916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7">
        <f>E104</f>
        <v>58180</v>
      </c>
      <c r="E104" s="917">
        <f>E107+E108+E109+E110</f>
        <v>58180</v>
      </c>
      <c r="F104" s="914" t="s">
        <v>260</v>
      </c>
    </row>
    <row r="105" spans="1:6" x14ac:dyDescent="0.2">
      <c r="A105" s="94"/>
      <c r="B105" s="107" t="s">
        <v>621</v>
      </c>
      <c r="C105" s="85"/>
      <c r="D105" s="918"/>
      <c r="E105" s="918"/>
      <c r="F105" s="915"/>
    </row>
    <row r="106" spans="1:6" x14ac:dyDescent="0.2">
      <c r="A106" s="94"/>
      <c r="B106" s="107" t="s">
        <v>525</v>
      </c>
      <c r="C106" s="85"/>
      <c r="D106" s="919"/>
      <c r="E106" s="919"/>
      <c r="F106" s="916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44500</v>
      </c>
      <c r="E107" s="74">
        <f>'Sheet1 (2)'!E104</f>
        <v>44500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10500</v>
      </c>
      <c r="E108" s="60">
        <f>'Sheet1 (2)'!E105</f>
        <v>10500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3180</v>
      </c>
      <c r="E110" s="74">
        <f>'Sheet1 (2)'!E107</f>
        <v>3180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7">
        <f>E111</f>
        <v>0</v>
      </c>
      <c r="E111" s="917">
        <f>SUM(E114:E115)</f>
        <v>0</v>
      </c>
      <c r="F111" s="914" t="s">
        <v>260</v>
      </c>
    </row>
    <row r="112" spans="1:6" x14ac:dyDescent="0.2">
      <c r="A112" s="94"/>
      <c r="B112" s="107" t="s">
        <v>165</v>
      </c>
      <c r="C112" s="85"/>
      <c r="D112" s="918"/>
      <c r="E112" s="918"/>
      <c r="F112" s="915"/>
    </row>
    <row r="113" spans="1:7" x14ac:dyDescent="0.2">
      <c r="A113" s="94"/>
      <c r="B113" s="107" t="s">
        <v>525</v>
      </c>
      <c r="C113" s="85"/>
      <c r="D113" s="919"/>
      <c r="E113" s="919"/>
      <c r="F113" s="916"/>
    </row>
    <row r="114" spans="1:7" ht="89.25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0</v>
      </c>
      <c r="E115" s="110"/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7">
        <f>E116</f>
        <v>107520</v>
      </c>
      <c r="E116" s="917">
        <f>E119+E120+E121</f>
        <v>107520</v>
      </c>
      <c r="F116" s="914" t="s">
        <v>260</v>
      </c>
    </row>
    <row r="117" spans="1:7" x14ac:dyDescent="0.2">
      <c r="A117" s="94"/>
      <c r="B117" s="107" t="s">
        <v>166</v>
      </c>
      <c r="C117" s="85"/>
      <c r="D117" s="918"/>
      <c r="E117" s="918"/>
      <c r="F117" s="915"/>
    </row>
    <row r="118" spans="1:7" x14ac:dyDescent="0.2">
      <c r="A118" s="94"/>
      <c r="B118" s="107" t="s">
        <v>525</v>
      </c>
      <c r="C118" s="85"/>
      <c r="D118" s="919"/>
      <c r="E118" s="919"/>
      <c r="F118" s="916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102520</v>
      </c>
      <c r="E119" s="74">
        <f>'Sheet1 (2)'!E117</f>
        <v>102520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7">
        <f>E122</f>
        <v>400</v>
      </c>
      <c r="E122" s="917">
        <f>E125+E126</f>
        <v>400</v>
      </c>
      <c r="F122" s="914" t="s">
        <v>260</v>
      </c>
    </row>
    <row r="123" spans="1:7" x14ac:dyDescent="0.2">
      <c r="A123" s="94"/>
      <c r="B123" s="107" t="s">
        <v>630</v>
      </c>
      <c r="C123" s="85"/>
      <c r="D123" s="918"/>
      <c r="E123" s="918"/>
      <c r="F123" s="915"/>
    </row>
    <row r="124" spans="1:7" x14ac:dyDescent="0.2">
      <c r="A124" s="94"/>
      <c r="B124" s="107" t="s">
        <v>525</v>
      </c>
      <c r="C124" s="85"/>
      <c r="D124" s="919"/>
      <c r="E124" s="919"/>
      <c r="F124" s="916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11">
        <f>E127</f>
        <v>0</v>
      </c>
      <c r="E127" s="911">
        <f>E130+E131</f>
        <v>0</v>
      </c>
      <c r="F127" s="914" t="s">
        <v>260</v>
      </c>
    </row>
    <row r="128" spans="1:7" x14ac:dyDescent="0.2">
      <c r="A128" s="94"/>
      <c r="B128" s="107" t="s">
        <v>634</v>
      </c>
      <c r="C128" s="85"/>
      <c r="D128" s="912"/>
      <c r="E128" s="912"/>
      <c r="F128" s="915"/>
    </row>
    <row r="129" spans="1:9" x14ac:dyDescent="0.2">
      <c r="A129" s="137"/>
      <c r="B129" s="107" t="s">
        <v>525</v>
      </c>
      <c r="C129" s="103"/>
      <c r="D129" s="913"/>
      <c r="E129" s="913"/>
      <c r="F129" s="916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11">
        <f>F132</f>
        <v>0</v>
      </c>
      <c r="E132" s="914" t="s">
        <v>260</v>
      </c>
      <c r="F132" s="911">
        <f>F135+F136</f>
        <v>0</v>
      </c>
    </row>
    <row r="133" spans="1:9" x14ac:dyDescent="0.2">
      <c r="A133" s="94"/>
      <c r="B133" s="107" t="s">
        <v>169</v>
      </c>
      <c r="C133" s="85"/>
      <c r="D133" s="912"/>
      <c r="E133" s="915"/>
      <c r="F133" s="912"/>
    </row>
    <row r="134" spans="1:9" x14ac:dyDescent="0.2">
      <c r="A134" s="94"/>
      <c r="B134" s="107" t="s">
        <v>525</v>
      </c>
      <c r="C134" s="85"/>
      <c r="D134" s="913"/>
      <c r="E134" s="916"/>
      <c r="F134" s="913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08">
        <f>E137+F137-F141</f>
        <v>20000</v>
      </c>
      <c r="E137" s="908">
        <f>E142</f>
        <v>20000</v>
      </c>
      <c r="F137" s="908">
        <f>F140+F141+F142</f>
        <v>660000</v>
      </c>
    </row>
    <row r="138" spans="1:9" x14ac:dyDescent="0.2">
      <c r="A138" s="115"/>
      <c r="B138" s="107" t="s">
        <v>487</v>
      </c>
      <c r="C138" s="102"/>
      <c r="D138" s="909"/>
      <c r="E138" s="909"/>
      <c r="F138" s="909"/>
    </row>
    <row r="139" spans="1:9" x14ac:dyDescent="0.2">
      <c r="A139" s="117"/>
      <c r="B139" s="107" t="s">
        <v>525</v>
      </c>
      <c r="C139" s="104"/>
      <c r="D139" s="910"/>
      <c r="E139" s="910"/>
      <c r="F139" s="910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660000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20000</v>
      </c>
      <c r="E142" s="126">
        <f>'Sheet1 (2)'!E143</f>
        <v>20000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P14" sqref="P14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52" t="s">
        <v>862</v>
      </c>
      <c r="B1" s="952"/>
      <c r="C1" s="952"/>
      <c r="D1" s="952"/>
      <c r="E1" s="952"/>
      <c r="F1" s="952"/>
      <c r="G1" s="952"/>
      <c r="H1" s="952"/>
      <c r="I1" s="952"/>
    </row>
    <row r="2" spans="1:9" ht="36" customHeight="1" x14ac:dyDescent="0.25">
      <c r="A2" s="953" t="s">
        <v>863</v>
      </c>
      <c r="B2" s="953"/>
      <c r="C2" s="953"/>
      <c r="D2" s="953"/>
      <c r="E2" s="953"/>
      <c r="F2" s="953"/>
      <c r="G2" s="953"/>
      <c r="H2" s="953"/>
      <c r="I2" s="953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4" t="s">
        <v>20</v>
      </c>
      <c r="I4" s="954"/>
    </row>
    <row r="5" spans="1:9" s="8" customFormat="1" ht="15.75" thickBot="1" x14ac:dyDescent="0.25">
      <c r="A5" s="955" t="s">
        <v>18</v>
      </c>
      <c r="B5" s="945" t="s">
        <v>694</v>
      </c>
      <c r="C5" s="947" t="s">
        <v>257</v>
      </c>
      <c r="D5" s="948" t="s">
        <v>258</v>
      </c>
      <c r="E5" s="957" t="s">
        <v>19</v>
      </c>
      <c r="F5" s="959" t="s">
        <v>256</v>
      </c>
      <c r="G5" s="961" t="s">
        <v>21</v>
      </c>
      <c r="H5" s="950" t="s">
        <v>125</v>
      </c>
      <c r="I5" s="951"/>
    </row>
    <row r="6" spans="1:9" s="9" customFormat="1" ht="32.25" customHeight="1" thickBot="1" x14ac:dyDescent="0.25">
      <c r="A6" s="956"/>
      <c r="B6" s="946"/>
      <c r="C6" s="946"/>
      <c r="D6" s="949"/>
      <c r="E6" s="958"/>
      <c r="F6" s="960"/>
      <c r="G6" s="962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5564549.5999999996</v>
      </c>
      <c r="H8" s="796">
        <f>H9+H45+H63+H89+H143+H163+H183+H212+H242+H273+H305</f>
        <v>2941816.4</v>
      </c>
      <c r="I8" s="797">
        <f>I9+I45+I63+I89+I143+I163+I183+I212+I242+I273+I305</f>
        <v>3282733.2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1990329.1</v>
      </c>
      <c r="H9" s="720">
        <f>H11+H16+H20+H25+H28+H31+H34+H37</f>
        <v>993168.4</v>
      </c>
      <c r="I9" s="721">
        <f>I11+I16+I20+I25+I28+I31+I34+I37</f>
        <v>997160.7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851368.4</v>
      </c>
      <c r="H11" s="720">
        <f>H13+H14+H15</f>
        <v>831368.4</v>
      </c>
      <c r="I11" s="721">
        <f>I13+I14+I15</f>
        <v>20000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851368.4</v>
      </c>
      <c r="H13" s="805">
        <f>Sheet6!H13</f>
        <v>831368.4</v>
      </c>
      <c r="I13" s="805">
        <f>Sheet6!I13</f>
        <v>20000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1138960.7</v>
      </c>
      <c r="H31" s="720">
        <f>H33</f>
        <v>161800</v>
      </c>
      <c r="I31" s="721">
        <f>I33</f>
        <v>977160.7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1138960.7</v>
      </c>
      <c r="H33" s="625">
        <f>Sheet6!H113</f>
        <v>161800</v>
      </c>
      <c r="I33" s="626">
        <f>Sheet6!I113</f>
        <v>977160.7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SUM(Sheet6!H147)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2000</v>
      </c>
      <c r="H45" s="720">
        <f>H47+H50+H53+H56+H60</f>
        <v>2000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2000</v>
      </c>
      <c r="H50" s="726">
        <f>H52</f>
        <v>2000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2000</v>
      </c>
      <c r="H52" s="218">
        <f>SUM(Sheet6!H158)</f>
        <v>2000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878650</v>
      </c>
      <c r="H89" s="720">
        <f>H91+H95+H101+H109+H114+H121+H124+H130</f>
        <v>0</v>
      </c>
      <c r="I89" s="728">
        <f>Sheet6!I248</f>
        <v>878650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10000</v>
      </c>
      <c r="H95" s="720">
        <f>H97+H98+H99+H100</f>
        <v>0</v>
      </c>
      <c r="I95" s="721">
        <f>I97+I98+I99+I100</f>
        <v>10000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0</v>
      </c>
      <c r="H97" s="718">
        <f>Sheet6!H262</f>
        <v>0</v>
      </c>
      <c r="I97" s="718">
        <f>Sheet6!I262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10000</v>
      </c>
      <c r="H100" s="200">
        <f>Sheet6!H280</f>
        <v>0</v>
      </c>
      <c r="I100" s="702">
        <f>Sheet6!I280</f>
        <v>10000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1468650</v>
      </c>
      <c r="H114" s="720">
        <f>H116+H117+H118+H119+H120</f>
        <v>0</v>
      </c>
      <c r="I114" s="729">
        <f>I116+I117+I118+I119+I120</f>
        <v>1468650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1468650</v>
      </c>
      <c r="H116" s="192">
        <f>Sheet6!H315</f>
        <v>0</v>
      </c>
      <c r="I116" s="218">
        <f>Sheet6!I315</f>
        <v>1468650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Sheet6!I341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158800</v>
      </c>
      <c r="H143" s="720">
        <f>H145+H148+H151+H154+H157+H160</f>
        <v>138800</v>
      </c>
      <c r="I143" s="72">
        <f>I145+I148+I151+I154+I157+I160</f>
        <v>20000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158800</v>
      </c>
      <c r="H145" s="720">
        <f>H147</f>
        <v>138800</v>
      </c>
      <c r="I145" s="72">
        <f>I147</f>
        <v>20000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158800</v>
      </c>
      <c r="H147" s="792">
        <f>Sheet6!H393</f>
        <v>138800</v>
      </c>
      <c r="I147" s="702">
        <f>Sheet6!I397</f>
        <v>20000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1337533</v>
      </c>
      <c r="H163" s="720">
        <f>H165+H168+H171+H174+H177+H180</f>
        <v>477848</v>
      </c>
      <c r="I163" s="721">
        <f>I165+I168+I171+I174+I177+I180</f>
        <v>859685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131714</v>
      </c>
      <c r="H168" s="720">
        <f>H170</f>
        <v>130129</v>
      </c>
      <c r="I168" s="721">
        <f>I170</f>
        <v>1585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131714</v>
      </c>
      <c r="H170" s="718">
        <f>Sheet6!H452</f>
        <v>130129</v>
      </c>
      <c r="I170" s="718">
        <f>Sheet6!I452</f>
        <v>1585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1030069</v>
      </c>
      <c r="H171" s="724">
        <f>H173</f>
        <v>172269</v>
      </c>
      <c r="I171" s="723">
        <f>I173</f>
        <v>857800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1030069</v>
      </c>
      <c r="H173" s="192">
        <f>Sheet6!H469</f>
        <v>172269</v>
      </c>
      <c r="I173" s="193">
        <f>Sheet6!I469</f>
        <v>857800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10750</v>
      </c>
      <c r="H174" s="724">
        <f>H176</f>
        <v>10750</v>
      </c>
      <c r="I174" s="721">
        <f>I176</f>
        <v>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10750</v>
      </c>
      <c r="H176" s="192">
        <f>Sheet6!H488</f>
        <v>10750</v>
      </c>
      <c r="I176" s="614">
        <f>Sheet6!I488</f>
        <v>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165000</v>
      </c>
      <c r="H180" s="720">
        <f>H182</f>
        <v>164700</v>
      </c>
      <c r="I180" s="721">
        <f>I182</f>
        <v>300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165000</v>
      </c>
      <c r="H182" s="719">
        <f>Sheet6!H511</f>
        <v>164700</v>
      </c>
      <c r="I182" s="719">
        <f>Sheet6!I511</f>
        <v>300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Sheet6!H601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200000</v>
      </c>
      <c r="H212" s="720">
        <f>H214+H217+H226+H231+H236+H239</f>
        <v>200000</v>
      </c>
      <c r="I212" s="721">
        <f>I214+I217+I226+I231+I236+I239</f>
        <v>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30000</v>
      </c>
      <c r="H214" s="720">
        <f>H216</f>
        <v>30000</v>
      </c>
      <c r="I214" s="720">
        <f>I216</f>
        <v>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30000</v>
      </c>
      <c r="H216" s="719">
        <f>Sheet6!H607</f>
        <v>30000</v>
      </c>
      <c r="I216" s="719">
        <f>Sheet6!I607</f>
        <v>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170000</v>
      </c>
      <c r="H217" s="720">
        <f>H219+H220+H221+H222+H223+H224+H225</f>
        <v>170000</v>
      </c>
      <c r="I217" s="721">
        <f>I219+I220+I221+I222+I223+I224+I225</f>
        <v>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35000</v>
      </c>
      <c r="H219" s="717">
        <f>Sheet6!H628</f>
        <v>35000</v>
      </c>
      <c r="I219" s="730">
        <f>Sheet6!I628</f>
        <v>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75000</v>
      </c>
      <c r="H221" s="717">
        <f>Sheet6!H644</f>
        <v>75000</v>
      </c>
      <c r="I221" s="717">
        <f>Sheet6!I644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60000</v>
      </c>
      <c r="H222" s="218">
        <f>Sheet6!H660</f>
        <v>60000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Sheet6!H668</f>
        <v>0</v>
      </c>
      <c r="I223" s="732">
        <f>Sheet6!I668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Sheet6!H682</f>
        <v>0</v>
      </c>
      <c r="I225" s="702">
        <f>Sheet6!I682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967237.5</v>
      </c>
      <c r="H242" s="720">
        <f>H244+H248+H252+H256+H260+H264+H267+H270</f>
        <v>440000</v>
      </c>
      <c r="I242" s="721">
        <f>I244+I248+I252+I256+I260+I264+I267+I270</f>
        <v>527237.5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897237.5</v>
      </c>
      <c r="H244" s="720">
        <f>H246+H247</f>
        <v>370000</v>
      </c>
      <c r="I244" s="721">
        <f>I246+I247</f>
        <v>527237.5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897237.5</v>
      </c>
      <c r="H246" s="717">
        <f>Sheet6!H732</f>
        <v>370000</v>
      </c>
      <c r="I246" s="717">
        <f>Sheet6!I732</f>
        <v>527237.5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70000</v>
      </c>
      <c r="H270" s="720">
        <f>H272</f>
        <v>70000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70000</v>
      </c>
      <c r="H272" s="719">
        <f>SUM(Sheet6!H790)</f>
        <v>70000</v>
      </c>
      <c r="I272" s="719">
        <f>SUM(Sheet6!I790)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30000</v>
      </c>
      <c r="H273" s="720">
        <f>H275+H279+H282+H285+H288+H291+H294+H297+H301</f>
        <v>30000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30000</v>
      </c>
      <c r="H294" s="720">
        <f>H296</f>
        <v>30000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30000</v>
      </c>
      <c r="H296" s="719">
        <f>Sheet6!H882</f>
        <v>30000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660000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660000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660000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1" workbookViewId="0">
      <selection activeCell="G8" sqref="G8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4.140625" style="56" customWidth="1"/>
    <col min="8" max="16384" width="9.140625" style="56"/>
  </cols>
  <sheetData>
    <row r="1" spans="1:7" s="55" customFormat="1" ht="27" customHeight="1" x14ac:dyDescent="0.2">
      <c r="A1" s="964" t="s">
        <v>22</v>
      </c>
      <c r="B1" s="964"/>
      <c r="C1" s="964"/>
      <c r="D1" s="964"/>
      <c r="E1" s="964"/>
      <c r="F1" s="964"/>
    </row>
    <row r="2" spans="1:7" ht="37.5" customHeight="1" x14ac:dyDescent="0.25">
      <c r="A2" s="965" t="s">
        <v>23</v>
      </c>
      <c r="B2" s="965"/>
      <c r="C2" s="965"/>
      <c r="D2" s="965"/>
      <c r="E2" s="965"/>
      <c r="F2" s="965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4" t="s">
        <v>20</v>
      </c>
      <c r="F4" s="954"/>
    </row>
    <row r="5" spans="1:7" ht="30" customHeight="1" thickBot="1" x14ac:dyDescent="0.25">
      <c r="A5" s="966" t="s">
        <v>24</v>
      </c>
      <c r="B5" s="239" t="s">
        <v>739</v>
      </c>
      <c r="C5" s="240"/>
      <c r="D5" s="970" t="s">
        <v>25</v>
      </c>
      <c r="E5" s="968" t="s">
        <v>806</v>
      </c>
      <c r="F5" s="969"/>
    </row>
    <row r="6" spans="1:7" ht="26.25" thickBot="1" x14ac:dyDescent="0.25">
      <c r="A6" s="967"/>
      <c r="B6" s="241" t="s">
        <v>740</v>
      </c>
      <c r="C6" s="242" t="s">
        <v>741</v>
      </c>
      <c r="D6" s="971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4">
        <f>E8+F8-Sheet1!F141</f>
        <v>5564549.5999999996</v>
      </c>
      <c r="E8" s="714">
        <f>E10</f>
        <v>2941816.4</v>
      </c>
      <c r="F8" s="751">
        <f>F171+F206</f>
        <v>3282733.2</v>
      </c>
      <c r="G8" s="899"/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2281816.4</v>
      </c>
      <c r="E10" s="714">
        <f>E12+E25+E68+E83+E93++E127+E142+E115</f>
        <v>2941816.4</v>
      </c>
      <c r="F10" s="752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1129618.3999999999</v>
      </c>
      <c r="E12" s="705">
        <f>E14+E19+E22</f>
        <v>1129618.3999999999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1129618.3999999999</v>
      </c>
      <c r="E14" s="739">
        <f>E16+E17+E18</f>
        <v>1129618.3999999999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9">
        <f>E16</f>
        <v>1013618.4</v>
      </c>
      <c r="E16" s="720">
        <f>Sheet6!H15+Sheet6!H399+Sheet6!H454+Sheet6!H471+Sheet6!H513</f>
        <v>1013618.4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116000</v>
      </c>
      <c r="E17" s="736">
        <f>Sheet6!G23+Sheet6!G87+Sheet6!H828+Sheet6!H647+Sheet6!H514+Sheet6!H400+Sheet6!H472+Sheet6!H455</f>
        <v>116000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462898</v>
      </c>
      <c r="E25" s="739">
        <f>E27+E36+E41+E51+E54+E58</f>
        <v>462898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99500</v>
      </c>
      <c r="E27" s="739">
        <f>E29+E30+E31+E32+E33+E34+E35</f>
        <v>99500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0</v>
      </c>
      <c r="E29" s="294">
        <f>Sheet6!H131</f>
        <v>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65000</v>
      </c>
      <c r="E30" s="294">
        <f>Sheet6!H28+Sheet6!H115+Sheet6!H490+Sheet6!H655+Sheet6!H742</f>
        <v>65000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20000</v>
      </c>
      <c r="E31" s="294">
        <f>Sheet6!H29+Sheet6!H473+Sheet6!H282</f>
        <v>20000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10000</v>
      </c>
      <c r="E32" s="294">
        <f>Sheet6!H27+Sheet6!H631+Sheet6!H651</f>
        <v>10000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3000</v>
      </c>
      <c r="E34" s="294">
        <f>Sheet6!H30</f>
        <v>3000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5750</v>
      </c>
      <c r="E36" s="739">
        <f>E38+E39+E40</f>
        <v>5750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Sheet6!H34+Sheet6!H632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5000</v>
      </c>
      <c r="E39" s="294">
        <f>Sheet6!H35</f>
        <v>5000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0</v>
      </c>
      <c r="E40" s="285">
        <f>Sheet6!H18+Sheet6!H36</f>
        <v>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74550</v>
      </c>
      <c r="E41" s="739">
        <f>E43+E44+E45+E46+E47+E48+E49+E50</f>
        <v>74550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Sheet6!G94+Sheet6!G676+Sheet6!G743+Sheet6!G798+Sheet6!G527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5500</v>
      </c>
      <c r="E44" s="294">
        <f>Sheet6!H39+Sheet6!H93+Sheet6!H116</f>
        <v>5500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2000</v>
      </c>
      <c r="E48" s="294">
        <f>Sheet6!H119</f>
        <v>2000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3200</v>
      </c>
      <c r="E49" s="294">
        <f>Sheet6!H20+Sheet6!H120+Sheet6!H662</f>
        <v>3200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59850</v>
      </c>
      <c r="E50" s="285">
        <f>Sheet6!H22+Sheet6!H128+Sheet6!H189+Sheet6!H265+Sheet6!H283+Sheet6!H318+Sheet6!H401+Sheet6!H474+Sheet6!H663+Sheet6!H493+Sheet6!H515+Sheet6!H456</f>
        <v>59850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22400</v>
      </c>
      <c r="E51" s="739">
        <f>E53</f>
        <v>22400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22400</v>
      </c>
      <c r="E53" s="300">
        <f>Sheet6!H37+Sheet6!H117+Sheet6!H649+Sheet6!H744+Sheet6!H516+Sheet6!H475</f>
        <v>22400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41880</v>
      </c>
      <c r="E54" s="739">
        <f>E56+E57</f>
        <v>41880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63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23000</v>
      </c>
      <c r="E56" s="301">
        <f>Sheet6!H25+Sheet6!H125+Sheet6!H491+Sheet6!H654+Sheet6!H745</f>
        <v>23000</v>
      </c>
      <c r="F56" s="278" t="s">
        <v>259</v>
      </c>
      <c r="J56" s="807"/>
      <c r="L56" s="963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18880</v>
      </c>
      <c r="E57" s="741">
        <f>Sheet6!H38+Sheet6!H634+Sheet6!H522+Sheet6!H403+Sheet6!H476+Sheet6!H458</f>
        <v>18880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218818</v>
      </c>
      <c r="E58" s="739">
        <f>E60+E61+E62+E63+E64+E65+E66+E67</f>
        <v>218818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3380</v>
      </c>
      <c r="E60" s="294">
        <f>Sheet6!H24+Sheet6!H88+Sheet6!H635+Sheet6!H650+Sheet6!H664+Sheet6!H737+Sheet6!H517+Sheet6!H404+Sheet6!H477</f>
        <v>3380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89797</v>
      </c>
      <c r="E63" s="294">
        <f>Sheet6!H41+Sheet6!H405+Sheet6!H459+Sheet6!H478+Sheet6!H521</f>
        <v>89797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</v>
      </c>
      <c r="E65" s="294">
        <f>Sheet6!G614+Sheet6!G738+Sheet6!H118</f>
        <v>100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32190</v>
      </c>
      <c r="E66" s="294">
        <f>Sheet6!H32+Sheet6!H121+Sheet6!H190+Sheet6!H652+Sheet6!H666+Sheet6!H739+Sheet6!H519+Sheet6!H406+Sheet6!H479+Sheet6!H460</f>
        <v>32190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93351</v>
      </c>
      <c r="E67" s="305">
        <f>Sheet6!H26+Sheet6!H122+Sheet6!H191+Sheet6!H407+Sheet6!H461+Sheet6!H480+Sheet6!H492+Sheet6!H520+Sheet6!H665</f>
        <v>93351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580000</v>
      </c>
      <c r="E83" s="739">
        <f>E85+E89</f>
        <v>580000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580000</v>
      </c>
      <c r="E85" s="739">
        <f>E87+E88</f>
        <v>580000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580000</v>
      </c>
      <c r="E87" s="656">
        <f>Sheet6!H799+Sheet6!H734+Sheet6!H657+Sheet6!H637+Sheet6!H621+Sheet6!H603+Sheet6!H528</f>
        <v>580000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3500</v>
      </c>
      <c r="E115" s="763">
        <f>E119</f>
        <v>3500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3500</v>
      </c>
      <c r="E119" s="793">
        <f>Sheet6!H127+Sheet6!H746</f>
        <v>3500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3500</v>
      </c>
      <c r="E126" s="794">
        <f>Sheet6!H127+Sheet6!H746</f>
        <v>3500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85000</v>
      </c>
      <c r="E127" s="739">
        <f>E131+E133+E139</f>
        <v>85000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85000</v>
      </c>
      <c r="E133" s="739">
        <f>E135+E136+E137+E138</f>
        <v>85000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Sheet6!H892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5000</v>
      </c>
      <c r="E136" s="292">
        <f>Sheet6!H667+Sheet6!H890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80000</v>
      </c>
      <c r="E138" s="741">
        <f>Sheet6!G891+Sheet6!H267+Sheet6!H129</f>
        <v>80000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20800</v>
      </c>
      <c r="E142" s="754">
        <f>E144+E148+E154+E157+E161+E164+E167</f>
        <v>680800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5000</v>
      </c>
      <c r="E144" s="739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5000</v>
      </c>
      <c r="E147" s="615">
        <f>SUM(Sheet6!H126)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15800</v>
      </c>
      <c r="E148" s="739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15800</v>
      </c>
      <c r="E152" s="719">
        <f>Sheet6!H482+Sheet6!H409+Sheet6!H124+Sheet6!H31+Sheet6!H525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660000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660000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3882733.2</v>
      </c>
      <c r="E171" s="360" t="s">
        <v>259</v>
      </c>
      <c r="F171" s="757">
        <f>F173+F191+F197+F200</f>
        <v>3882733.2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3882733.2</v>
      </c>
      <c r="E173" s="322" t="s">
        <v>259</v>
      </c>
      <c r="F173" s="757">
        <f>F175+F180+F185</f>
        <v>3882733.2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3790348.2</v>
      </c>
      <c r="E175" s="322" t="s">
        <v>259</v>
      </c>
      <c r="F175" s="757">
        <f>F177+F178+F179</f>
        <v>3790348.2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319660.7</v>
      </c>
      <c r="E178" s="324" t="s">
        <v>259</v>
      </c>
      <c r="F178" s="363">
        <f>Sheet6!I132+Sheet6!I343+Sheet6!I496+Sheet6!I747+Sheet6!I483</f>
        <v>319660.7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3470687.5</v>
      </c>
      <c r="E179" s="365" t="s">
        <v>259</v>
      </c>
      <c r="F179" s="741">
        <f>Sheet6!I42+Sheet6!I133+Sheet6!I284+Sheet6!I319+Sheet6!I484+Sheet6!I497+Sheet6!I750</f>
        <v>3470687.5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65885</v>
      </c>
      <c r="E180" s="322" t="s">
        <v>259</v>
      </c>
      <c r="F180" s="757">
        <f>F182+F183+F184</f>
        <v>65885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0</v>
      </c>
      <c r="E182" s="324" t="s">
        <v>259</v>
      </c>
      <c r="F182" s="611">
        <f>Sheet6!I45+Sheet6!I134</f>
        <v>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14000</v>
      </c>
      <c r="E183" s="324" t="s">
        <v>259</v>
      </c>
      <c r="F183" s="719">
        <f>Sheet6!I46+Sheet6!I748+Sheet6!I638+Sheet6!I139+Sheet6!I523</f>
        <v>14000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51885</v>
      </c>
      <c r="E184" s="367" t="s">
        <v>259</v>
      </c>
      <c r="F184" s="368">
        <f>Sheet6!I47+Sheet6!I135+Sheet6!I411+Sheet6!I462+Sheet6!I485+Sheet6!I524+Sheet6!I622+Sheet6!I749</f>
        <v>51885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26500</v>
      </c>
      <c r="E185" s="743">
        <f>E189+E190</f>
        <v>0</v>
      </c>
      <c r="F185" s="757">
        <f>F187+F188+F189+F190</f>
        <v>26500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0</v>
      </c>
      <c r="E187" s="324" t="s">
        <v>259</v>
      </c>
      <c r="F187" s="363">
        <f>Sheet6!I136</f>
        <v>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500</v>
      </c>
      <c r="E189" s="709"/>
      <c r="F189" s="542">
        <f>Sheet6!I137</f>
        <v>500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26000</v>
      </c>
      <c r="E190" s="369"/>
      <c r="F190" s="368">
        <f>Sheet6!I344+Sheet6!I321+Sheet6!I138+Sheet6!I44+Sheet6!I751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-600000</v>
      </c>
      <c r="E206" s="322" t="s">
        <v>259</v>
      </c>
      <c r="F206" s="757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-600000</v>
      </c>
      <c r="E224" s="407" t="s">
        <v>249</v>
      </c>
      <c r="F224" s="757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C10" sqref="C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43" t="s">
        <v>808</v>
      </c>
      <c r="B2" s="943"/>
      <c r="C2" s="943"/>
      <c r="D2" s="943"/>
      <c r="E2" s="943"/>
    </row>
    <row r="4" spans="1:5" ht="29.25" customHeight="1" x14ac:dyDescent="0.25">
      <c r="A4" s="965" t="s">
        <v>27</v>
      </c>
      <c r="B4" s="965"/>
      <c r="C4" s="965"/>
      <c r="D4" s="965"/>
      <c r="E4" s="965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6" t="s">
        <v>831</v>
      </c>
      <c r="B7" s="966"/>
      <c r="C7" s="961" t="s">
        <v>858</v>
      </c>
      <c r="D7" s="968" t="s">
        <v>806</v>
      </c>
      <c r="E7" s="969"/>
    </row>
    <row r="8" spans="1:5" ht="26.25" thickBot="1" x14ac:dyDescent="0.25">
      <c r="A8" s="967"/>
      <c r="B8" s="967"/>
      <c r="C8" s="972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-167762.30000000028</v>
      </c>
      <c r="D10" s="761">
        <f>Sheet1!E8-Sheet2!H8</f>
        <v>-23959.100000000093</v>
      </c>
      <c r="E10" s="762">
        <f>Sheet1!F8-Sheet3!F8</f>
        <v>-143803.20000000019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55" workbookViewId="0">
      <selection activeCell="F64" sqref="F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5.140625" style="76" customWidth="1"/>
    <col min="6" max="6" width="12" style="76" customWidth="1"/>
    <col min="7" max="16384" width="9.140625" style="76"/>
  </cols>
  <sheetData>
    <row r="1" spans="1:6" ht="18" x14ac:dyDescent="0.25">
      <c r="A1" s="943" t="s">
        <v>122</v>
      </c>
      <c r="B1" s="943"/>
      <c r="C1" s="943"/>
      <c r="D1" s="943"/>
      <c r="E1" s="943"/>
      <c r="F1" s="943"/>
    </row>
    <row r="2" spans="1:6" ht="15.75" x14ac:dyDescent="0.25">
      <c r="B2" s="420"/>
    </row>
    <row r="3" spans="1:6" ht="30" customHeight="1" x14ac:dyDescent="0.25">
      <c r="A3" s="965" t="s">
        <v>772</v>
      </c>
      <c r="B3" s="965"/>
      <c r="C3" s="965"/>
      <c r="D3" s="965"/>
      <c r="E3" s="965"/>
      <c r="F3" s="965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70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71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167762.30000000028</v>
      </c>
      <c r="E9" s="754">
        <f>-Sheet4!D10</f>
        <v>23959.100000000093</v>
      </c>
      <c r="F9" s="791">
        <f>-Sheet4!E10</f>
        <v>143803.20000000019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167762.3000000001</v>
      </c>
      <c r="E11" s="739">
        <f>E13+E41</f>
        <v>23959.100000000093</v>
      </c>
      <c r="F11" s="757">
        <f>F13+F41</f>
        <v>143803.20000000001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167762.3000000001</v>
      </c>
      <c r="E41" s="493">
        <f>E48+E52+E63+E64</f>
        <v>23959.100000000093</v>
      </c>
      <c r="F41" s="494">
        <f>F43+F48+F52+F63+F64-F64</f>
        <v>143803.20000000001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167762.30000000002</v>
      </c>
      <c r="E52" s="523">
        <f>E56</f>
        <v>23959.1</v>
      </c>
      <c r="F52" s="524">
        <f>F58</f>
        <v>143803.20000000001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167139.1</v>
      </c>
      <c r="E54" s="612">
        <f>E56+E57</f>
        <v>167139.1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23959.1</v>
      </c>
      <c r="E56" s="613">
        <v>23959.1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143180</v>
      </c>
      <c r="E57" s="409">
        <f>F61</f>
        <v>143180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143803.20000000001</v>
      </c>
      <c r="E58" s="539" t="s">
        <v>42</v>
      </c>
      <c r="F58" s="542">
        <f>F60+F61</f>
        <v>143803.20000000001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623.20000000000005</v>
      </c>
      <c r="E60" s="541" t="s">
        <v>42</v>
      </c>
      <c r="F60" s="542">
        <v>623.20000000000005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143180</v>
      </c>
      <c r="E61" s="88" t="s">
        <v>42</v>
      </c>
      <c r="F61" s="542">
        <v>143180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2.6921043172478676E-10</v>
      </c>
      <c r="E64" s="902">
        <f>E9-E13-E48-E52-E63-E68</f>
        <v>9.4587448984384537E-11</v>
      </c>
      <c r="F64" s="552">
        <f>F9-F13-F43-F48-F52-F63-F68</f>
        <v>1.7462298274040222E-10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3"/>
  <sheetViews>
    <sheetView tabSelected="1" topLeftCell="A509" workbookViewId="0">
      <selection activeCell="G511" sqref="G511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52" t="s">
        <v>942</v>
      </c>
      <c r="B1" s="952"/>
      <c r="C1" s="952"/>
      <c r="D1" s="952"/>
      <c r="E1" s="952"/>
      <c r="F1" s="952"/>
      <c r="G1" s="952"/>
      <c r="H1" s="952"/>
      <c r="I1" s="952"/>
    </row>
    <row r="2" spans="1:14" ht="36" customHeight="1" x14ac:dyDescent="0.25">
      <c r="A2" s="953" t="s">
        <v>943</v>
      </c>
      <c r="B2" s="953"/>
      <c r="C2" s="953"/>
      <c r="D2" s="953"/>
      <c r="E2" s="953"/>
      <c r="F2" s="953"/>
      <c r="G2" s="953"/>
      <c r="H2" s="953"/>
      <c r="I2" s="953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4" t="s">
        <v>20</v>
      </c>
      <c r="I4" s="954"/>
    </row>
    <row r="5" spans="1:14" s="594" customFormat="1" ht="16.5" thickBot="1" x14ac:dyDescent="0.25">
      <c r="A5" s="955" t="s">
        <v>18</v>
      </c>
      <c r="B5" s="945" t="s">
        <v>694</v>
      </c>
      <c r="C5" s="947" t="s">
        <v>257</v>
      </c>
      <c r="D5" s="948" t="s">
        <v>258</v>
      </c>
      <c r="E5" s="957" t="s">
        <v>534</v>
      </c>
      <c r="F5" s="959" t="s">
        <v>256</v>
      </c>
      <c r="G5" s="961" t="s">
        <v>21</v>
      </c>
      <c r="H5" s="950" t="s">
        <v>125</v>
      </c>
      <c r="I5" s="951"/>
    </row>
    <row r="6" spans="1:14" s="595" customFormat="1" ht="48" customHeight="1" thickBot="1" x14ac:dyDescent="0.25">
      <c r="A6" s="956"/>
      <c r="B6" s="946"/>
      <c r="C6" s="946"/>
      <c r="D6" s="949"/>
      <c r="E6" s="958"/>
      <c r="F6" s="960"/>
      <c r="G6" s="962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5564549.5999999996</v>
      </c>
      <c r="H8" s="714">
        <f>H9+H158+H192+H248+H393+H442+H531+H605+H728+H830+H894</f>
        <v>2941816.4</v>
      </c>
      <c r="I8" s="715">
        <f>I9+I158+I192+I248+I393+I442+I531+I728+I830+I894+I605</f>
        <v>3282733.2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1990329.1</v>
      </c>
      <c r="H9" s="712">
        <f>H11+H72+H99+H105+H111+H141+H147</f>
        <v>993168.4</v>
      </c>
      <c r="I9" s="712">
        <f>I11+I72+I99+I105+I111+I141+I147</f>
        <v>997160.7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851368.4</v>
      </c>
      <c r="H11" s="705">
        <f>H13+H48+H52</f>
        <v>831368.4</v>
      </c>
      <c r="I11" s="705">
        <f>I13+I48+I52</f>
        <v>20000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851368.4</v>
      </c>
      <c r="H13" s="711">
        <f>SUM(H15:H41)</f>
        <v>831368.4</v>
      </c>
      <c r="I13" s="711">
        <f>SUM(I15:I47)</f>
        <v>20000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666618.4</v>
      </c>
      <c r="H15" s="706">
        <v>666618.4</v>
      </c>
      <c r="I15" s="706"/>
    </row>
    <row r="16" spans="1:14" s="637" customFormat="1" ht="15.75" hidden="1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15.75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15.75" hidden="1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15.75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15.75" hidden="1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15.75" hidden="1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15.75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1000</v>
      </c>
      <c r="H22" s="706">
        <v>1000</v>
      </c>
      <c r="I22" s="706"/>
    </row>
    <row r="23" spans="1:9" s="637" customFormat="1" ht="15.75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30000</v>
      </c>
      <c r="H23" s="706">
        <v>30000</v>
      </c>
      <c r="I23" s="706"/>
    </row>
    <row r="24" spans="1:9" s="637" customFormat="1" ht="15.75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3000</v>
      </c>
      <c r="H24" s="706">
        <v>3000</v>
      </c>
      <c r="I24" s="706"/>
    </row>
    <row r="25" spans="1:9" s="637" customFormat="1" ht="15.75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15.75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2000</v>
      </c>
      <c r="H26" s="706">
        <v>2000</v>
      </c>
      <c r="I26" s="706"/>
    </row>
    <row r="27" spans="1:9" s="637" customFormat="1" ht="15.75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10000</v>
      </c>
      <c r="H27" s="706">
        <v>10000</v>
      </c>
      <c r="I27" s="706"/>
    </row>
    <row r="28" spans="1:9" s="637" customFormat="1" ht="15.75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65000</v>
      </c>
      <c r="H28" s="706">
        <v>65000</v>
      </c>
      <c r="I28" s="706"/>
    </row>
    <row r="29" spans="1:9" s="637" customFormat="1" ht="15.75" hidden="1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0</v>
      </c>
      <c r="H29" s="706"/>
      <c r="I29" s="706"/>
    </row>
    <row r="30" spans="1:9" s="637" customFormat="1" ht="15.75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3000</v>
      </c>
      <c r="H30" s="706">
        <v>3000</v>
      </c>
      <c r="I30" s="706"/>
    </row>
    <row r="31" spans="1:9" s="637" customFormat="1" ht="15.75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15.75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3000</v>
      </c>
      <c r="H32" s="706">
        <v>3000</v>
      </c>
      <c r="I32" s="707"/>
    </row>
    <row r="33" spans="1:9" s="637" customFormat="1" ht="18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21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20.25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5000</v>
      </c>
      <c r="H35" s="706">
        <v>5000</v>
      </c>
      <c r="I35" s="707"/>
    </row>
    <row r="36" spans="1:9" s="637" customFormat="1" ht="21" hidden="1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0</v>
      </c>
      <c r="H36" s="706"/>
      <c r="I36" s="707"/>
    </row>
    <row r="37" spans="1:9" s="637" customFormat="1" ht="18.75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2000</v>
      </c>
      <c r="H37" s="706">
        <v>2000</v>
      </c>
      <c r="I37" s="707"/>
    </row>
    <row r="38" spans="1:9" s="637" customFormat="1" ht="15.75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6000</v>
      </c>
      <c r="H38" s="707">
        <v>6000</v>
      </c>
      <c r="I38" s="707"/>
    </row>
    <row r="39" spans="1:9" s="637" customFormat="1" ht="18.75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5500</v>
      </c>
      <c r="H39" s="707">
        <v>5500</v>
      </c>
      <c r="I39" s="707"/>
    </row>
    <row r="40" spans="1:9" s="637" customFormat="1" ht="15.75" hidden="1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18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18000</v>
      </c>
      <c r="H41" s="707">
        <v>18000</v>
      </c>
      <c r="I41" s="707"/>
    </row>
    <row r="42" spans="1:9" s="637" customFormat="1" ht="20.25" hidden="1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0</v>
      </c>
      <c r="H42" s="707"/>
      <c r="I42" s="707"/>
    </row>
    <row r="43" spans="1:9" s="637" customFormat="1" ht="28.5" hidden="1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28.5" hidden="1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28.5" hidden="1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0</v>
      </c>
      <c r="H45" s="707"/>
      <c r="I45" s="707"/>
    </row>
    <row r="46" spans="1:9" s="637" customFormat="1" ht="15.75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10000</v>
      </c>
      <c r="H46" s="707"/>
      <c r="I46" s="707">
        <v>10000</v>
      </c>
    </row>
    <row r="47" spans="1:9" s="637" customFormat="1" ht="15.75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1138960.7</v>
      </c>
      <c r="H111" s="708">
        <f>H113</f>
        <v>161800</v>
      </c>
      <c r="I111" s="707">
        <f>I113</f>
        <v>977160.7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1138960.7</v>
      </c>
      <c r="H113" s="708">
        <f>SUM(H115:H138)</f>
        <v>161800</v>
      </c>
      <c r="I113" s="708">
        <f>SUM(I115:I139)</f>
        <v>977160.7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41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20000</v>
      </c>
      <c r="H117" s="708">
        <v>20000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</v>
      </c>
      <c r="H118" s="708">
        <v>100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2000</v>
      </c>
      <c r="H119" s="708">
        <v>2000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3200</v>
      </c>
      <c r="H120" s="707">
        <v>3200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6000</v>
      </c>
      <c r="H121" s="707">
        <v>6000</v>
      </c>
      <c r="I121" s="707"/>
    </row>
    <row r="122" spans="1:9" s="637" customFormat="1" ht="27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30000</v>
      </c>
      <c r="H122" s="707">
        <v>30000</v>
      </c>
      <c r="I122" s="707"/>
    </row>
    <row r="123" spans="1:9" s="637" customFormat="1" ht="23.25" hidden="1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20000</v>
      </c>
      <c r="H125" s="836">
        <v>20000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5000</v>
      </c>
      <c r="H126" s="707">
        <v>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3500</v>
      </c>
      <c r="H127" s="707">
        <v>3500</v>
      </c>
      <c r="I127" s="707"/>
    </row>
    <row r="128" spans="1:9" s="637" customFormat="1" ht="27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12000</v>
      </c>
      <c r="H128" s="707">
        <v>12000</v>
      </c>
      <c r="I128" s="707"/>
    </row>
    <row r="129" spans="1:10" s="637" customFormat="1" ht="18" customHeight="1" outlineLevel="1" thickBot="1" x14ac:dyDescent="0.3">
      <c r="A129" s="798"/>
      <c r="B129" s="799"/>
      <c r="C129" s="822"/>
      <c r="D129" s="823"/>
      <c r="E129" s="802">
        <v>4729</v>
      </c>
      <c r="F129" s="803"/>
      <c r="G129" s="707">
        <f t="shared" si="3"/>
        <v>50000</v>
      </c>
      <c r="H129" s="708">
        <v>50000</v>
      </c>
      <c r="I129" s="622"/>
    </row>
    <row r="130" spans="1:10" s="637" customFormat="1" ht="38.2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24.75" hidden="1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0</v>
      </c>
      <c r="H131" s="708"/>
      <c r="I131" s="707"/>
    </row>
    <row r="132" spans="1:10" s="637" customFormat="1" ht="25.5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319660.7</v>
      </c>
      <c r="H132" s="708"/>
      <c r="I132" s="707">
        <f>310200+9460.7</f>
        <v>319660.7</v>
      </c>
      <c r="J132" s="898"/>
    </row>
    <row r="133" spans="1:10" s="637" customFormat="1" ht="32.2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 t="shared" ref="G133:G138" si="4">I133</f>
        <v>611000</v>
      </c>
      <c r="H133" s="708"/>
      <c r="I133" s="707">
        <f>52000+559000</f>
        <v>611000</v>
      </c>
      <c r="J133" s="898"/>
    </row>
    <row r="134" spans="1:10" s="637" customFormat="1" ht="46.5" hidden="1" customHeight="1" outlineLevel="1" thickBot="1" x14ac:dyDescent="0.3">
      <c r="A134" s="798"/>
      <c r="B134" s="799"/>
      <c r="C134" s="822"/>
      <c r="D134" s="823"/>
      <c r="E134" s="802">
        <v>5121</v>
      </c>
      <c r="F134" s="803"/>
      <c r="G134" s="707">
        <f t="shared" si="4"/>
        <v>0</v>
      </c>
      <c r="H134" s="708"/>
      <c r="I134" s="707"/>
      <c r="J134" s="898"/>
    </row>
    <row r="135" spans="1:10" s="637" customFormat="1" ht="35.25" customHeight="1" outlineLevel="1" thickBot="1" x14ac:dyDescent="0.3">
      <c r="A135" s="798"/>
      <c r="B135" s="799"/>
      <c r="C135" s="822"/>
      <c r="D135" s="823"/>
      <c r="E135" s="802">
        <v>5129</v>
      </c>
      <c r="F135" s="803"/>
      <c r="G135" s="707">
        <f t="shared" si="4"/>
        <v>20000</v>
      </c>
      <c r="H135" s="708"/>
      <c r="I135" s="707">
        <v>20000</v>
      </c>
    </row>
    <row r="136" spans="1:10" s="637" customFormat="1" ht="46.5" hidden="1" customHeight="1" outlineLevel="1" thickBot="1" x14ac:dyDescent="0.3">
      <c r="A136" s="798"/>
      <c r="B136" s="799"/>
      <c r="C136" s="822"/>
      <c r="D136" s="823"/>
      <c r="E136" s="802">
        <v>5131</v>
      </c>
      <c r="F136" s="803"/>
      <c r="G136" s="707">
        <f t="shared" si="4"/>
        <v>0</v>
      </c>
      <c r="H136" s="708"/>
      <c r="I136" s="707"/>
    </row>
    <row r="137" spans="1:10" s="637" customFormat="1" ht="31.5" customHeight="1" outlineLevel="1" thickBot="1" x14ac:dyDescent="0.3">
      <c r="A137" s="798"/>
      <c r="B137" s="799"/>
      <c r="C137" s="822"/>
      <c r="D137" s="823"/>
      <c r="E137" s="802">
        <v>5133</v>
      </c>
      <c r="F137" s="803"/>
      <c r="G137" s="707">
        <f t="shared" si="4"/>
        <v>500</v>
      </c>
      <c r="H137" s="708"/>
      <c r="I137" s="707">
        <v>500</v>
      </c>
    </row>
    <row r="138" spans="1:10" s="637" customFormat="1" ht="46.5" customHeight="1" outlineLevel="1" thickBot="1" x14ac:dyDescent="0.3">
      <c r="A138" s="798"/>
      <c r="B138" s="799"/>
      <c r="C138" s="822"/>
      <c r="D138" s="823"/>
      <c r="E138" s="802">
        <v>5134</v>
      </c>
      <c r="F138" s="803"/>
      <c r="G138" s="707">
        <f t="shared" si="4"/>
        <v>26000</v>
      </c>
      <c r="H138" s="708"/>
      <c r="I138" s="707">
        <v>26000</v>
      </c>
    </row>
    <row r="139" spans="1:10" s="637" customFormat="1" ht="18" hidden="1" customHeight="1" outlineLevel="1" thickBot="1" x14ac:dyDescent="0.3">
      <c r="A139" s="798"/>
      <c r="B139" s="799"/>
      <c r="C139" s="822"/>
      <c r="D139" s="823"/>
      <c r="E139" s="802">
        <v>5122</v>
      </c>
      <c r="F139" s="803"/>
      <c r="G139" s="707">
        <f t="shared" ref="G139:G140" si="5">I139</f>
        <v>0</v>
      </c>
      <c r="H139" s="623"/>
      <c r="I139" s="707"/>
    </row>
    <row r="140" spans="1:10" s="637" customFormat="1" ht="19.5" hidden="1" customHeight="1" outlineLevel="1" thickBot="1" x14ac:dyDescent="0.3">
      <c r="A140" s="798"/>
      <c r="B140" s="799"/>
      <c r="C140" s="822"/>
      <c r="D140" s="823"/>
      <c r="E140" s="802">
        <v>5129</v>
      </c>
      <c r="F140" s="803"/>
      <c r="G140" s="622">
        <f t="shared" si="5"/>
        <v>0</v>
      </c>
      <c r="H140" s="623"/>
      <c r="I140" s="622"/>
    </row>
    <row r="141" spans="1:10" s="637" customFormat="1" ht="47.25" customHeight="1" outlineLevel="1" thickBot="1" x14ac:dyDescent="0.3">
      <c r="A141" s="798">
        <v>2170</v>
      </c>
      <c r="B141" s="824" t="s">
        <v>66</v>
      </c>
      <c r="C141" s="825">
        <v>7</v>
      </c>
      <c r="D141" s="826">
        <v>0</v>
      </c>
      <c r="E141" s="827" t="s">
        <v>115</v>
      </c>
      <c r="F141" s="803"/>
      <c r="G141" s="622">
        <f t="shared" si="3"/>
        <v>0</v>
      </c>
      <c r="H141" s="622">
        <f>H143</f>
        <v>0</v>
      </c>
      <c r="I141" s="622">
        <f>I143</f>
        <v>0</v>
      </c>
    </row>
    <row r="142" spans="1:10" s="639" customFormat="1" ht="10.5" customHeight="1" outlineLevel="1" thickBot="1" x14ac:dyDescent="0.3">
      <c r="A142" s="798"/>
      <c r="B142" s="824"/>
      <c r="C142" s="825"/>
      <c r="D142" s="826"/>
      <c r="E142" s="802" t="s">
        <v>807</v>
      </c>
      <c r="F142" s="829"/>
      <c r="G142" s="622"/>
      <c r="H142" s="622"/>
      <c r="I142" s="622"/>
    </row>
    <row r="143" spans="1:10" s="637" customFormat="1" ht="16.5" outlineLevel="1" thickBot="1" x14ac:dyDescent="0.3">
      <c r="A143" s="798">
        <v>2171</v>
      </c>
      <c r="B143" s="799" t="s">
        <v>66</v>
      </c>
      <c r="C143" s="822">
        <v>7</v>
      </c>
      <c r="D143" s="823">
        <v>1</v>
      </c>
      <c r="E143" s="802" t="s">
        <v>115</v>
      </c>
      <c r="F143" s="803"/>
      <c r="G143" s="622">
        <f>H143+I143</f>
        <v>0</v>
      </c>
      <c r="H143" s="622">
        <f>H145+H146</f>
        <v>0</v>
      </c>
      <c r="I143" s="622">
        <f>I145+I146</f>
        <v>0</v>
      </c>
    </row>
    <row r="144" spans="1:10" s="637" customFormat="1" ht="36.75" outlineLevel="1" thickBot="1" x14ac:dyDescent="0.3">
      <c r="A144" s="798"/>
      <c r="B144" s="799"/>
      <c r="C144" s="822"/>
      <c r="D144" s="823"/>
      <c r="E144" s="802" t="s">
        <v>12</v>
      </c>
      <c r="F144" s="803"/>
      <c r="G144" s="622"/>
      <c r="H144" s="622"/>
      <c r="I144" s="622"/>
    </row>
    <row r="145" spans="1:9" s="637" customFormat="1" ht="16.5" outlineLevel="1" thickBot="1" x14ac:dyDescent="0.3">
      <c r="A145" s="798"/>
      <c r="B145" s="799"/>
      <c r="C145" s="822"/>
      <c r="D145" s="823"/>
      <c r="E145" s="802" t="s">
        <v>13</v>
      </c>
      <c r="F145" s="803"/>
      <c r="G145" s="622">
        <f>H145+I145</f>
        <v>0</v>
      </c>
      <c r="H145" s="622"/>
      <c r="I145" s="622"/>
    </row>
    <row r="146" spans="1:9" s="637" customFormat="1" ht="16.5" outlineLevel="1" thickBot="1" x14ac:dyDescent="0.3">
      <c r="A146" s="798"/>
      <c r="B146" s="799"/>
      <c r="C146" s="822"/>
      <c r="D146" s="823"/>
      <c r="E146" s="802" t="s">
        <v>13</v>
      </c>
      <c r="F146" s="803"/>
      <c r="G146" s="622">
        <f>H146+I146</f>
        <v>0</v>
      </c>
      <c r="H146" s="622"/>
      <c r="I146" s="622"/>
    </row>
    <row r="147" spans="1:9" s="637" customFormat="1" ht="29.25" customHeight="1" outlineLevel="1" thickBot="1" x14ac:dyDescent="0.3">
      <c r="A147" s="798">
        <v>2180</v>
      </c>
      <c r="B147" s="824" t="s">
        <v>66</v>
      </c>
      <c r="C147" s="825">
        <v>8</v>
      </c>
      <c r="D147" s="826">
        <v>0</v>
      </c>
      <c r="E147" s="827" t="s">
        <v>300</v>
      </c>
      <c r="F147" s="829" t="s">
        <v>301</v>
      </c>
      <c r="G147" s="622">
        <f>H147+I147</f>
        <v>0</v>
      </c>
      <c r="H147" s="622">
        <f>H149+H153</f>
        <v>0</v>
      </c>
      <c r="I147" s="622">
        <f>I149+I153</f>
        <v>0</v>
      </c>
    </row>
    <row r="148" spans="1:9" s="639" customFormat="1" ht="10.5" customHeight="1" outlineLevel="1" thickBot="1" x14ac:dyDescent="0.3">
      <c r="A148" s="798"/>
      <c r="B148" s="824"/>
      <c r="C148" s="825"/>
      <c r="D148" s="826"/>
      <c r="E148" s="802" t="s">
        <v>807</v>
      </c>
      <c r="F148" s="829"/>
      <c r="G148" s="622"/>
      <c r="H148" s="622"/>
      <c r="I148" s="622"/>
    </row>
    <row r="149" spans="1:9" s="637" customFormat="1" ht="36.75" outlineLevel="1" thickBot="1" x14ac:dyDescent="0.3">
      <c r="A149" s="798">
        <v>2181</v>
      </c>
      <c r="B149" s="799" t="s">
        <v>66</v>
      </c>
      <c r="C149" s="822">
        <v>8</v>
      </c>
      <c r="D149" s="823">
        <v>1</v>
      </c>
      <c r="E149" s="802" t="s">
        <v>300</v>
      </c>
      <c r="F149" s="835" t="s">
        <v>302</v>
      </c>
      <c r="G149" s="622">
        <f>H149+I149</f>
        <v>0</v>
      </c>
      <c r="H149" s="622">
        <f>H151+H152</f>
        <v>0</v>
      </c>
      <c r="I149" s="622">
        <f>I151+I152</f>
        <v>0</v>
      </c>
    </row>
    <row r="150" spans="1:9" s="637" customFormat="1" ht="16.5" outlineLevel="1" thickBot="1" x14ac:dyDescent="0.3">
      <c r="A150" s="798"/>
      <c r="B150" s="799"/>
      <c r="C150" s="822"/>
      <c r="D150" s="823"/>
      <c r="E150" s="837" t="s">
        <v>807</v>
      </c>
      <c r="F150" s="835"/>
      <c r="G150" s="622"/>
      <c r="H150" s="622"/>
      <c r="I150" s="622"/>
    </row>
    <row r="151" spans="1:9" s="637" customFormat="1" ht="16.5" outlineLevel="1" thickBot="1" x14ac:dyDescent="0.3">
      <c r="A151" s="798">
        <v>2182</v>
      </c>
      <c r="B151" s="799" t="s">
        <v>66</v>
      </c>
      <c r="C151" s="822">
        <v>8</v>
      </c>
      <c r="D151" s="823">
        <v>1</v>
      </c>
      <c r="E151" s="837" t="s">
        <v>818</v>
      </c>
      <c r="F151" s="835"/>
      <c r="G151" s="622">
        <f>H151+I151</f>
        <v>0</v>
      </c>
      <c r="H151" s="622"/>
      <c r="I151" s="622"/>
    </row>
    <row r="152" spans="1:9" s="637" customFormat="1" ht="16.5" outlineLevel="1" thickBot="1" x14ac:dyDescent="0.3">
      <c r="A152" s="798">
        <v>2183</v>
      </c>
      <c r="B152" s="799" t="s">
        <v>66</v>
      </c>
      <c r="C152" s="822">
        <v>8</v>
      </c>
      <c r="D152" s="823">
        <v>1</v>
      </c>
      <c r="E152" s="837" t="s">
        <v>819</v>
      </c>
      <c r="F152" s="835"/>
      <c r="G152" s="622">
        <f>H152+I152</f>
        <v>0</v>
      </c>
      <c r="H152" s="622"/>
      <c r="I152" s="622"/>
    </row>
    <row r="153" spans="1:9" s="637" customFormat="1" ht="24.75" outlineLevel="1" thickBot="1" x14ac:dyDescent="0.3">
      <c r="A153" s="798">
        <v>2184</v>
      </c>
      <c r="B153" s="799" t="s">
        <v>66</v>
      </c>
      <c r="C153" s="822">
        <v>8</v>
      </c>
      <c r="D153" s="823">
        <v>1</v>
      </c>
      <c r="E153" s="837" t="s">
        <v>824</v>
      </c>
      <c r="F153" s="835"/>
      <c r="G153" s="622">
        <f>H153+I153</f>
        <v>0</v>
      </c>
      <c r="H153" s="622"/>
      <c r="I153" s="622">
        <f>I155+I156</f>
        <v>0</v>
      </c>
    </row>
    <row r="154" spans="1:9" s="637" customFormat="1" ht="36.75" outlineLevel="1" thickBot="1" x14ac:dyDescent="0.3">
      <c r="A154" s="798"/>
      <c r="B154" s="799"/>
      <c r="C154" s="822"/>
      <c r="D154" s="823"/>
      <c r="E154" s="802" t="s">
        <v>12</v>
      </c>
      <c r="F154" s="803"/>
      <c r="G154" s="622"/>
      <c r="H154" s="622"/>
      <c r="I154" s="622"/>
    </row>
    <row r="155" spans="1:9" s="637" customFormat="1" ht="16.5" outlineLevel="1" thickBot="1" x14ac:dyDescent="0.3">
      <c r="A155" s="798"/>
      <c r="B155" s="799"/>
      <c r="C155" s="822"/>
      <c r="D155" s="823"/>
      <c r="E155" s="802" t="s">
        <v>13</v>
      </c>
      <c r="F155" s="803"/>
      <c r="G155" s="622">
        <f>H155+I155</f>
        <v>0</v>
      </c>
      <c r="H155" s="622"/>
      <c r="I155" s="622"/>
    </row>
    <row r="156" spans="1:9" s="637" customFormat="1" ht="16.5" outlineLevel="1" thickBot="1" x14ac:dyDescent="0.3">
      <c r="A156" s="798"/>
      <c r="B156" s="799"/>
      <c r="C156" s="822"/>
      <c r="D156" s="823"/>
      <c r="E156" s="802">
        <v>4637</v>
      </c>
      <c r="F156" s="803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8">
        <v>2185</v>
      </c>
      <c r="B157" s="799" t="s">
        <v>75</v>
      </c>
      <c r="C157" s="822">
        <v>8</v>
      </c>
      <c r="D157" s="823">
        <v>1</v>
      </c>
      <c r="E157" s="837"/>
      <c r="F157" s="835"/>
      <c r="G157" s="622"/>
      <c r="H157" s="622"/>
      <c r="I157" s="622"/>
    </row>
    <row r="158" spans="1:9" s="842" customFormat="1" ht="29.25" customHeight="1" thickBot="1" x14ac:dyDescent="0.25">
      <c r="A158" s="838">
        <v>2200</v>
      </c>
      <c r="B158" s="824" t="s">
        <v>67</v>
      </c>
      <c r="C158" s="825">
        <v>0</v>
      </c>
      <c r="D158" s="826">
        <v>0</v>
      </c>
      <c r="E158" s="839" t="s">
        <v>867</v>
      </c>
      <c r="F158" s="840" t="s">
        <v>303</v>
      </c>
      <c r="G158" s="841">
        <f>H158+I158</f>
        <v>2000</v>
      </c>
      <c r="H158" s="706">
        <f>SUM(H189:H191)</f>
        <v>2000</v>
      </c>
      <c r="I158" s="622">
        <f>I160+I166+I172+I178+I182</f>
        <v>0</v>
      </c>
    </row>
    <row r="159" spans="1:9" s="637" customFormat="1" ht="11.25" hidden="1" customHeight="1" outlineLevel="1" thickBot="1" x14ac:dyDescent="0.3">
      <c r="A159" s="843"/>
      <c r="B159" s="824"/>
      <c r="C159" s="844"/>
      <c r="D159" s="845"/>
      <c r="E159" s="802" t="s">
        <v>806</v>
      </c>
      <c r="F159" s="846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2210</v>
      </c>
      <c r="B160" s="824" t="s">
        <v>67</v>
      </c>
      <c r="C160" s="822">
        <v>1</v>
      </c>
      <c r="D160" s="823">
        <v>0</v>
      </c>
      <c r="E160" s="827" t="s">
        <v>304</v>
      </c>
      <c r="F160" s="847" t="s">
        <v>305</v>
      </c>
      <c r="G160" s="621">
        <f>H160+I160</f>
        <v>250</v>
      </c>
      <c r="H160" s="621">
        <v>250</v>
      </c>
      <c r="I160" s="621">
        <f>I162</f>
        <v>0</v>
      </c>
    </row>
    <row r="161" spans="1:9" s="639" customFormat="1" ht="10.5" hidden="1" customHeight="1" outlineLevel="2" thickBot="1" x14ac:dyDescent="0.3">
      <c r="A161" s="798"/>
      <c r="B161" s="824"/>
      <c r="C161" s="825"/>
      <c r="D161" s="826"/>
      <c r="E161" s="802" t="s">
        <v>807</v>
      </c>
      <c r="F161" s="829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>
        <v>2211</v>
      </c>
      <c r="B162" s="799" t="s">
        <v>67</v>
      </c>
      <c r="C162" s="822">
        <v>1</v>
      </c>
      <c r="D162" s="823">
        <v>1</v>
      </c>
      <c r="E162" s="802" t="s">
        <v>306</v>
      </c>
      <c r="F162" s="835" t="s">
        <v>307</v>
      </c>
      <c r="G162" s="621">
        <f>H162+I162</f>
        <v>250</v>
      </c>
      <c r="H162" s="621">
        <v>250</v>
      </c>
      <c r="I162" s="621">
        <f>I164+I165</f>
        <v>0</v>
      </c>
    </row>
    <row r="163" spans="1:9" s="637" customFormat="1" ht="36.75" hidden="1" outlineLevel="2" thickBot="1" x14ac:dyDescent="0.3">
      <c r="A163" s="798"/>
      <c r="B163" s="799"/>
      <c r="C163" s="822"/>
      <c r="D163" s="823"/>
      <c r="E163" s="802" t="s">
        <v>12</v>
      </c>
      <c r="F163" s="803"/>
      <c r="G163" s="621"/>
      <c r="H163" s="621">
        <v>250</v>
      </c>
      <c r="I163" s="621"/>
    </row>
    <row r="164" spans="1:9" s="637" customFormat="1" ht="16.5" hidden="1" outlineLevel="2" thickBot="1" x14ac:dyDescent="0.3">
      <c r="A164" s="798"/>
      <c r="B164" s="799"/>
      <c r="C164" s="822"/>
      <c r="D164" s="823"/>
      <c r="E164" s="802" t="s">
        <v>13</v>
      </c>
      <c r="F164" s="803"/>
      <c r="G164" s="621">
        <f>H164+I164</f>
        <v>250</v>
      </c>
      <c r="H164" s="621">
        <v>250</v>
      </c>
      <c r="I164" s="621"/>
    </row>
    <row r="165" spans="1:9" s="637" customFormat="1" ht="16.5" hidden="1" outlineLevel="2" thickBot="1" x14ac:dyDescent="0.3">
      <c r="A165" s="798"/>
      <c r="B165" s="799"/>
      <c r="C165" s="822"/>
      <c r="D165" s="823"/>
      <c r="E165" s="802" t="s">
        <v>13</v>
      </c>
      <c r="F165" s="803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8">
        <v>2220</v>
      </c>
      <c r="B166" s="824" t="s">
        <v>67</v>
      </c>
      <c r="C166" s="825">
        <v>2</v>
      </c>
      <c r="D166" s="826">
        <v>0</v>
      </c>
      <c r="E166" s="827" t="s">
        <v>308</v>
      </c>
      <c r="F166" s="847" t="s">
        <v>309</v>
      </c>
      <c r="G166" s="621">
        <f>H166+I166</f>
        <v>250</v>
      </c>
      <c r="H166" s="621">
        <v>250</v>
      </c>
      <c r="I166" s="621">
        <f>I168</f>
        <v>0</v>
      </c>
    </row>
    <row r="167" spans="1:9" s="639" customFormat="1" ht="10.5" hidden="1" customHeight="1" outlineLevel="2" thickBot="1" x14ac:dyDescent="0.3">
      <c r="A167" s="798"/>
      <c r="B167" s="824"/>
      <c r="C167" s="825"/>
      <c r="D167" s="826"/>
      <c r="E167" s="802" t="s">
        <v>807</v>
      </c>
      <c r="F167" s="829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>
        <v>2221</v>
      </c>
      <c r="B168" s="799" t="s">
        <v>67</v>
      </c>
      <c r="C168" s="822">
        <v>2</v>
      </c>
      <c r="D168" s="823">
        <v>1</v>
      </c>
      <c r="E168" s="802" t="s">
        <v>310</v>
      </c>
      <c r="F168" s="835" t="s">
        <v>311</v>
      </c>
      <c r="G168" s="621">
        <f>H168+I168</f>
        <v>250</v>
      </c>
      <c r="H168" s="621">
        <v>250</v>
      </c>
      <c r="I168" s="621">
        <f>I170+I171</f>
        <v>0</v>
      </c>
    </row>
    <row r="169" spans="1:9" s="637" customFormat="1" ht="36.75" hidden="1" outlineLevel="2" thickBot="1" x14ac:dyDescent="0.3">
      <c r="A169" s="798"/>
      <c r="B169" s="799"/>
      <c r="C169" s="822"/>
      <c r="D169" s="823"/>
      <c r="E169" s="802" t="s">
        <v>12</v>
      </c>
      <c r="F169" s="803"/>
      <c r="G169" s="621"/>
      <c r="H169" s="621">
        <v>250</v>
      </c>
      <c r="I169" s="621"/>
    </row>
    <row r="170" spans="1:9" s="637" customFormat="1" ht="16.5" hidden="1" outlineLevel="2" thickBot="1" x14ac:dyDescent="0.3">
      <c r="A170" s="798"/>
      <c r="B170" s="799"/>
      <c r="C170" s="822"/>
      <c r="D170" s="823"/>
      <c r="E170" s="802" t="s">
        <v>13</v>
      </c>
      <c r="F170" s="803"/>
      <c r="G170" s="621">
        <f>H170+I170</f>
        <v>250</v>
      </c>
      <c r="H170" s="621">
        <v>250</v>
      </c>
      <c r="I170" s="621"/>
    </row>
    <row r="171" spans="1:9" s="637" customFormat="1" ht="16.5" hidden="1" outlineLevel="2" thickBot="1" x14ac:dyDescent="0.3">
      <c r="A171" s="798"/>
      <c r="B171" s="799"/>
      <c r="C171" s="822"/>
      <c r="D171" s="823"/>
      <c r="E171" s="802" t="s">
        <v>13</v>
      </c>
      <c r="F171" s="803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8">
        <v>2230</v>
      </c>
      <c r="B172" s="824" t="s">
        <v>67</v>
      </c>
      <c r="C172" s="822">
        <v>3</v>
      </c>
      <c r="D172" s="823">
        <v>0</v>
      </c>
      <c r="E172" s="827" t="s">
        <v>312</v>
      </c>
      <c r="F172" s="847" t="s">
        <v>313</v>
      </c>
      <c r="G172" s="621">
        <f>H172+I172</f>
        <v>250</v>
      </c>
      <c r="H172" s="621">
        <v>250</v>
      </c>
      <c r="I172" s="621">
        <f>I174</f>
        <v>0</v>
      </c>
    </row>
    <row r="173" spans="1:9" s="639" customFormat="1" ht="10.5" hidden="1" customHeight="1" outlineLevel="2" thickBot="1" x14ac:dyDescent="0.3">
      <c r="A173" s="798"/>
      <c r="B173" s="824"/>
      <c r="C173" s="825"/>
      <c r="D173" s="826"/>
      <c r="E173" s="802" t="s">
        <v>807</v>
      </c>
      <c r="F173" s="829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>
        <v>2231</v>
      </c>
      <c r="B174" s="799" t="s">
        <v>67</v>
      </c>
      <c r="C174" s="822">
        <v>3</v>
      </c>
      <c r="D174" s="823">
        <v>1</v>
      </c>
      <c r="E174" s="802" t="s">
        <v>314</v>
      </c>
      <c r="F174" s="835" t="s">
        <v>315</v>
      </c>
      <c r="G174" s="621">
        <f>H174+I174</f>
        <v>250</v>
      </c>
      <c r="H174" s="621">
        <v>250</v>
      </c>
      <c r="I174" s="621">
        <f>I176+I177</f>
        <v>0</v>
      </c>
    </row>
    <row r="175" spans="1:9" s="637" customFormat="1" ht="36.75" hidden="1" outlineLevel="2" thickBot="1" x14ac:dyDescent="0.3">
      <c r="A175" s="798"/>
      <c r="B175" s="799"/>
      <c r="C175" s="822"/>
      <c r="D175" s="823"/>
      <c r="E175" s="802" t="s">
        <v>12</v>
      </c>
      <c r="F175" s="803"/>
      <c r="G175" s="621"/>
      <c r="H175" s="621">
        <v>250</v>
      </c>
      <c r="I175" s="621"/>
    </row>
    <row r="176" spans="1:9" s="637" customFormat="1" ht="16.5" hidden="1" outlineLevel="2" thickBot="1" x14ac:dyDescent="0.3">
      <c r="A176" s="798"/>
      <c r="B176" s="799"/>
      <c r="C176" s="822"/>
      <c r="D176" s="823"/>
      <c r="E176" s="802" t="s">
        <v>13</v>
      </c>
      <c r="F176" s="803"/>
      <c r="G176" s="621">
        <f>H176+I176</f>
        <v>250</v>
      </c>
      <c r="H176" s="621">
        <v>250</v>
      </c>
      <c r="I176" s="621"/>
    </row>
    <row r="177" spans="1:9" s="637" customFormat="1" ht="16.5" hidden="1" outlineLevel="2" thickBot="1" x14ac:dyDescent="0.3">
      <c r="A177" s="798"/>
      <c r="B177" s="799"/>
      <c r="C177" s="822"/>
      <c r="D177" s="823"/>
      <c r="E177" s="802" t="s">
        <v>13</v>
      </c>
      <c r="F177" s="803"/>
      <c r="G177" s="621">
        <f>H177+I177</f>
        <v>250</v>
      </c>
      <c r="H177" s="621">
        <v>250</v>
      </c>
      <c r="I177" s="621"/>
    </row>
    <row r="178" spans="1:9" s="637" customFormat="1" ht="24.75" hidden="1" outlineLevel="2" thickBot="1" x14ac:dyDescent="0.3">
      <c r="A178" s="798">
        <v>2240</v>
      </c>
      <c r="B178" s="824" t="s">
        <v>67</v>
      </c>
      <c r="C178" s="825">
        <v>4</v>
      </c>
      <c r="D178" s="826">
        <v>0</v>
      </c>
      <c r="E178" s="827" t="s">
        <v>316</v>
      </c>
      <c r="F178" s="829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2241</v>
      </c>
      <c r="B180" s="799" t="s">
        <v>67</v>
      </c>
      <c r="C180" s="822">
        <v>4</v>
      </c>
      <c r="D180" s="823">
        <v>1</v>
      </c>
      <c r="E180" s="802" t="s">
        <v>316</v>
      </c>
      <c r="F180" s="835" t="s">
        <v>317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24.75" hidden="1" outlineLevel="2" thickBot="1" x14ac:dyDescent="0.3">
      <c r="A182" s="798">
        <v>2250</v>
      </c>
      <c r="B182" s="824" t="s">
        <v>67</v>
      </c>
      <c r="C182" s="825">
        <v>5</v>
      </c>
      <c r="D182" s="826">
        <v>0</v>
      </c>
      <c r="E182" s="827" t="s">
        <v>318</v>
      </c>
      <c r="F182" s="829" t="s">
        <v>319</v>
      </c>
      <c r="G182" s="621">
        <f>H182+I182</f>
        <v>250</v>
      </c>
      <c r="H182" s="621">
        <v>250</v>
      </c>
      <c r="I182" s="621">
        <f>I184</f>
        <v>0</v>
      </c>
    </row>
    <row r="183" spans="1:9" s="639" customFormat="1" ht="10.5" hidden="1" customHeight="1" outlineLevel="2" thickBot="1" x14ac:dyDescent="0.3">
      <c r="A183" s="798"/>
      <c r="B183" s="824"/>
      <c r="C183" s="825"/>
      <c r="D183" s="826"/>
      <c r="E183" s="802" t="s">
        <v>807</v>
      </c>
      <c r="F183" s="829"/>
      <c r="G183" s="621"/>
      <c r="H183" s="621">
        <v>250</v>
      </c>
      <c r="I183" s="621"/>
    </row>
    <row r="184" spans="1:9" s="637" customFormat="1" ht="0.75" hidden="1" customHeight="1" outlineLevel="2" thickBot="1" x14ac:dyDescent="0.3">
      <c r="A184" s="798">
        <v>2251</v>
      </c>
      <c r="B184" s="799" t="s">
        <v>67</v>
      </c>
      <c r="C184" s="822">
        <v>5</v>
      </c>
      <c r="D184" s="823">
        <v>1</v>
      </c>
      <c r="E184" s="802" t="s">
        <v>318</v>
      </c>
      <c r="F184" s="835" t="s">
        <v>320</v>
      </c>
      <c r="G184" s="621">
        <f>H184+I184</f>
        <v>0</v>
      </c>
      <c r="H184" s="621"/>
      <c r="I184" s="621">
        <f>I186+I187</f>
        <v>0</v>
      </c>
    </row>
    <row r="185" spans="1:9" s="637" customFormat="1" ht="11.25" hidden="1" customHeight="1" outlineLevel="2" thickBot="1" x14ac:dyDescent="0.3">
      <c r="A185" s="798"/>
      <c r="B185" s="799"/>
      <c r="C185" s="822"/>
      <c r="D185" s="823"/>
      <c r="E185" s="802" t="s">
        <v>12</v>
      </c>
      <c r="F185" s="803"/>
      <c r="G185" s="621"/>
      <c r="H185" s="621"/>
      <c r="I185" s="621"/>
    </row>
    <row r="186" spans="1:9" s="637" customFormat="1" ht="19.5" hidden="1" customHeight="1" outlineLevel="2" thickBot="1" x14ac:dyDescent="0.3">
      <c r="A186" s="798"/>
      <c r="B186" s="799"/>
      <c r="C186" s="822"/>
      <c r="D186" s="823"/>
      <c r="E186" s="802" t="s">
        <v>13</v>
      </c>
      <c r="F186" s="803"/>
      <c r="G186" s="621">
        <f>H186+I186</f>
        <v>0</v>
      </c>
      <c r="H186" s="621"/>
      <c r="I186" s="621"/>
    </row>
    <row r="187" spans="1:9" s="637" customFormat="1" ht="25.5" customHeight="1" outlineLevel="2" thickBot="1" x14ac:dyDescent="0.3">
      <c r="A187" s="798"/>
      <c r="B187" s="799"/>
      <c r="C187" s="822"/>
      <c r="D187" s="823"/>
      <c r="E187" s="802"/>
      <c r="F187" s="803"/>
      <c r="G187" s="621"/>
      <c r="H187" s="621"/>
      <c r="I187" s="621"/>
    </row>
    <row r="188" spans="1:9" s="637" customFormat="1" ht="21.75" customHeight="1" outlineLevel="2" thickBot="1" x14ac:dyDescent="0.3">
      <c r="A188" s="798"/>
      <c r="B188" s="799" t="s">
        <v>67</v>
      </c>
      <c r="C188" s="822">
        <v>2</v>
      </c>
      <c r="D188" s="823">
        <v>1</v>
      </c>
      <c r="E188" s="802" t="s">
        <v>1102</v>
      </c>
      <c r="F188" s="803"/>
      <c r="G188" s="706">
        <f>SUM(H188+I188)</f>
        <v>2000</v>
      </c>
      <c r="H188" s="706">
        <f>H189+H190+H191</f>
        <v>2000</v>
      </c>
      <c r="I188" s="706"/>
    </row>
    <row r="189" spans="1:9" s="637" customFormat="1" ht="18" hidden="1" customHeight="1" outlineLevel="2" thickBot="1" x14ac:dyDescent="0.3">
      <c r="A189" s="798"/>
      <c r="B189" s="799"/>
      <c r="C189" s="822"/>
      <c r="D189" s="823"/>
      <c r="E189" s="848">
        <v>4239</v>
      </c>
      <c r="F189" s="803"/>
      <c r="G189" s="706">
        <f t="shared" ref="G189:G191" si="6">SUM(H189+I189)</f>
        <v>0</v>
      </c>
      <c r="H189" s="706"/>
      <c r="I189" s="706"/>
    </row>
    <row r="190" spans="1:9" s="637" customFormat="1" ht="19.5" customHeight="1" outlineLevel="2" thickBot="1" x14ac:dyDescent="0.3">
      <c r="A190" s="798"/>
      <c r="B190" s="799"/>
      <c r="C190" s="822"/>
      <c r="D190" s="823"/>
      <c r="E190" s="848">
        <v>4267</v>
      </c>
      <c r="F190" s="803"/>
      <c r="G190" s="706">
        <f t="shared" si="6"/>
        <v>1000</v>
      </c>
      <c r="H190" s="706">
        <v>1000</v>
      </c>
      <c r="I190" s="706"/>
    </row>
    <row r="191" spans="1:9" s="637" customFormat="1" ht="18" customHeight="1" outlineLevel="2" thickBot="1" x14ac:dyDescent="0.3">
      <c r="A191" s="798"/>
      <c r="B191" s="799"/>
      <c r="C191" s="822"/>
      <c r="D191" s="823"/>
      <c r="E191" s="848">
        <v>4269</v>
      </c>
      <c r="F191" s="803"/>
      <c r="G191" s="706">
        <f t="shared" si="6"/>
        <v>1000</v>
      </c>
      <c r="H191" s="706">
        <v>1000</v>
      </c>
      <c r="I191" s="706"/>
    </row>
    <row r="192" spans="1:9" s="842" customFormat="1" ht="60.75" customHeight="1" thickBot="1" x14ac:dyDescent="0.25">
      <c r="A192" s="838">
        <v>2300</v>
      </c>
      <c r="B192" s="849" t="s">
        <v>68</v>
      </c>
      <c r="C192" s="825">
        <v>0</v>
      </c>
      <c r="D192" s="826">
        <v>0</v>
      </c>
      <c r="E192" s="850" t="s">
        <v>868</v>
      </c>
      <c r="F192" s="840" t="s">
        <v>321</v>
      </c>
      <c r="G192" s="622">
        <f>H192+I192</f>
        <v>0</v>
      </c>
      <c r="H192" s="622">
        <f>H194+H208+H214+H224+H230+H236+H242</f>
        <v>0</v>
      </c>
      <c r="I192" s="622">
        <f>I194+I208+I214+I224+I230+I236+I242</f>
        <v>0</v>
      </c>
    </row>
    <row r="193" spans="1:9" s="637" customFormat="1" ht="11.25" hidden="1" customHeight="1" outlineLevel="1" thickBot="1" x14ac:dyDescent="0.3">
      <c r="A193" s="843"/>
      <c r="B193" s="824"/>
      <c r="C193" s="844"/>
      <c r="D193" s="845"/>
      <c r="E193" s="802" t="s">
        <v>806</v>
      </c>
      <c r="F193" s="846"/>
      <c r="G193" s="621"/>
      <c r="H193" s="621"/>
      <c r="I193" s="621"/>
    </row>
    <row r="194" spans="1:9" s="637" customFormat="1" ht="16.5" hidden="1" outlineLevel="2" thickBot="1" x14ac:dyDescent="0.3">
      <c r="A194" s="798">
        <v>2310</v>
      </c>
      <c r="B194" s="849" t="s">
        <v>68</v>
      </c>
      <c r="C194" s="825">
        <v>1</v>
      </c>
      <c r="D194" s="826">
        <v>0</v>
      </c>
      <c r="E194" s="827" t="s">
        <v>726</v>
      </c>
      <c r="F194" s="829" t="s">
        <v>323</v>
      </c>
      <c r="G194" s="621">
        <f>H194+I194</f>
        <v>0</v>
      </c>
      <c r="H194" s="621">
        <f>H196+H200+H204</f>
        <v>0</v>
      </c>
      <c r="I194" s="621">
        <f>I196+I200+I204</f>
        <v>0</v>
      </c>
    </row>
    <row r="195" spans="1:9" s="639" customFormat="1" ht="10.5" hidden="1" customHeight="1" outlineLevel="2" thickBot="1" x14ac:dyDescent="0.3">
      <c r="A195" s="798"/>
      <c r="B195" s="824"/>
      <c r="C195" s="825"/>
      <c r="D195" s="826"/>
      <c r="E195" s="802" t="s">
        <v>807</v>
      </c>
      <c r="F195" s="829"/>
      <c r="G195" s="621"/>
      <c r="H195" s="621"/>
      <c r="I195" s="621"/>
    </row>
    <row r="196" spans="1:9" s="637" customFormat="1" ht="16.5" hidden="1" outlineLevel="2" thickBot="1" x14ac:dyDescent="0.3">
      <c r="A196" s="798">
        <v>2311</v>
      </c>
      <c r="B196" s="851" t="s">
        <v>68</v>
      </c>
      <c r="C196" s="822">
        <v>1</v>
      </c>
      <c r="D196" s="823">
        <v>1</v>
      </c>
      <c r="E196" s="802" t="s">
        <v>322</v>
      </c>
      <c r="F196" s="835" t="s">
        <v>324</v>
      </c>
      <c r="G196" s="621">
        <f>H196+I196</f>
        <v>0</v>
      </c>
      <c r="H196" s="621">
        <f>H198+H199</f>
        <v>0</v>
      </c>
      <c r="I196" s="621">
        <f>I198+I199</f>
        <v>0</v>
      </c>
    </row>
    <row r="197" spans="1:9" s="637" customFormat="1" ht="36.75" hidden="1" outlineLevel="2" thickBot="1" x14ac:dyDescent="0.3">
      <c r="A197" s="798"/>
      <c r="B197" s="799"/>
      <c r="C197" s="822"/>
      <c r="D197" s="823"/>
      <c r="E197" s="802" t="s">
        <v>12</v>
      </c>
      <c r="F197" s="803"/>
      <c r="G197" s="621"/>
      <c r="H197" s="621"/>
      <c r="I197" s="621"/>
    </row>
    <row r="198" spans="1:9" s="637" customFormat="1" ht="16.5" hidden="1" outlineLevel="2" thickBot="1" x14ac:dyDescent="0.3">
      <c r="A198" s="798"/>
      <c r="B198" s="799"/>
      <c r="C198" s="822"/>
      <c r="D198" s="823"/>
      <c r="E198" s="802" t="s">
        <v>13</v>
      </c>
      <c r="F198" s="803"/>
      <c r="G198" s="621">
        <f>H198+I198</f>
        <v>0</v>
      </c>
      <c r="H198" s="621"/>
      <c r="I198" s="621"/>
    </row>
    <row r="199" spans="1:9" s="637" customFormat="1" ht="16.5" hidden="1" outlineLevel="2" thickBot="1" x14ac:dyDescent="0.3">
      <c r="A199" s="798"/>
      <c r="B199" s="799"/>
      <c r="C199" s="822"/>
      <c r="D199" s="823"/>
      <c r="E199" s="802" t="s">
        <v>13</v>
      </c>
      <c r="F199" s="803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8">
        <v>2312</v>
      </c>
      <c r="B200" s="851" t="s">
        <v>68</v>
      </c>
      <c r="C200" s="822">
        <v>1</v>
      </c>
      <c r="D200" s="823">
        <v>2</v>
      </c>
      <c r="E200" s="802" t="s">
        <v>727</v>
      </c>
      <c r="F200" s="835"/>
      <c r="G200" s="621">
        <f>H200+I200</f>
        <v>0</v>
      </c>
      <c r="H200" s="621">
        <f>H202+H203</f>
        <v>0</v>
      </c>
      <c r="I200" s="621">
        <f>I202+I203</f>
        <v>0</v>
      </c>
    </row>
    <row r="201" spans="1:9" s="637" customFormat="1" ht="36.75" hidden="1" outlineLevel="2" thickBot="1" x14ac:dyDescent="0.3">
      <c r="A201" s="798"/>
      <c r="B201" s="799"/>
      <c r="C201" s="822"/>
      <c r="D201" s="823"/>
      <c r="E201" s="802" t="s">
        <v>12</v>
      </c>
      <c r="F201" s="803"/>
      <c r="G201" s="621"/>
      <c r="H201" s="621"/>
      <c r="I201" s="621"/>
    </row>
    <row r="202" spans="1:9" s="637" customFormat="1" ht="16.5" hidden="1" outlineLevel="2" thickBot="1" x14ac:dyDescent="0.3">
      <c r="A202" s="798"/>
      <c r="B202" s="799"/>
      <c r="C202" s="822"/>
      <c r="D202" s="823"/>
      <c r="E202" s="802" t="s">
        <v>13</v>
      </c>
      <c r="F202" s="803"/>
      <c r="G202" s="621">
        <f>H202+I202</f>
        <v>0</v>
      </c>
      <c r="H202" s="621"/>
      <c r="I202" s="621"/>
    </row>
    <row r="203" spans="1:9" s="637" customFormat="1" ht="16.5" hidden="1" outlineLevel="2" thickBot="1" x14ac:dyDescent="0.3">
      <c r="A203" s="798"/>
      <c r="B203" s="799"/>
      <c r="C203" s="822"/>
      <c r="D203" s="823"/>
      <c r="E203" s="802" t="s">
        <v>13</v>
      </c>
      <c r="F203" s="803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8">
        <v>2313</v>
      </c>
      <c r="B204" s="851" t="s">
        <v>68</v>
      </c>
      <c r="C204" s="822">
        <v>1</v>
      </c>
      <c r="D204" s="823">
        <v>3</v>
      </c>
      <c r="E204" s="802" t="s">
        <v>728</v>
      </c>
      <c r="F204" s="835"/>
      <c r="G204" s="621">
        <f>H204+I204</f>
        <v>0</v>
      </c>
      <c r="H204" s="621">
        <f>H206+H207</f>
        <v>0</v>
      </c>
      <c r="I204" s="621">
        <f>I206+I207</f>
        <v>0</v>
      </c>
    </row>
    <row r="205" spans="1:9" s="637" customFormat="1" ht="36.75" hidden="1" outlineLevel="2" thickBot="1" x14ac:dyDescent="0.3">
      <c r="A205" s="798"/>
      <c r="B205" s="799"/>
      <c r="C205" s="822"/>
      <c r="D205" s="823"/>
      <c r="E205" s="802" t="s">
        <v>12</v>
      </c>
      <c r="F205" s="803"/>
      <c r="G205" s="621"/>
      <c r="H205" s="621"/>
      <c r="I205" s="621"/>
    </row>
    <row r="206" spans="1:9" s="637" customFormat="1" ht="16.5" hidden="1" outlineLevel="2" thickBot="1" x14ac:dyDescent="0.3">
      <c r="A206" s="798"/>
      <c r="B206" s="799"/>
      <c r="C206" s="822"/>
      <c r="D206" s="823"/>
      <c r="E206" s="802" t="s">
        <v>13</v>
      </c>
      <c r="F206" s="803"/>
      <c r="G206" s="621">
        <f>H206+I206</f>
        <v>0</v>
      </c>
      <c r="H206" s="621"/>
      <c r="I206" s="621"/>
    </row>
    <row r="207" spans="1:9" s="637" customFormat="1" ht="16.5" hidden="1" outlineLevel="2" thickBot="1" x14ac:dyDescent="0.3">
      <c r="A207" s="798"/>
      <c r="B207" s="799"/>
      <c r="C207" s="822"/>
      <c r="D207" s="823"/>
      <c r="E207" s="802" t="s">
        <v>13</v>
      </c>
      <c r="F207" s="803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8">
        <v>2320</v>
      </c>
      <c r="B208" s="849" t="s">
        <v>68</v>
      </c>
      <c r="C208" s="825">
        <v>2</v>
      </c>
      <c r="D208" s="826">
        <v>0</v>
      </c>
      <c r="E208" s="827" t="s">
        <v>729</v>
      </c>
      <c r="F208" s="829" t="s">
        <v>325</v>
      </c>
      <c r="G208" s="621">
        <f>H208+I208</f>
        <v>0</v>
      </c>
      <c r="H208" s="621">
        <f>H210</f>
        <v>0</v>
      </c>
      <c r="I208" s="621">
        <f>I210</f>
        <v>0</v>
      </c>
    </row>
    <row r="209" spans="1:9" s="639" customFormat="1" ht="10.5" hidden="1" customHeight="1" outlineLevel="2" thickBot="1" x14ac:dyDescent="0.3">
      <c r="A209" s="798"/>
      <c r="B209" s="824"/>
      <c r="C209" s="825"/>
      <c r="D209" s="826"/>
      <c r="E209" s="802" t="s">
        <v>807</v>
      </c>
      <c r="F209" s="829"/>
      <c r="G209" s="621"/>
      <c r="H209" s="621"/>
      <c r="I209" s="621"/>
    </row>
    <row r="210" spans="1:9" s="637" customFormat="1" ht="16.5" hidden="1" outlineLevel="2" thickBot="1" x14ac:dyDescent="0.3">
      <c r="A210" s="798">
        <v>2321</v>
      </c>
      <c r="B210" s="851" t="s">
        <v>68</v>
      </c>
      <c r="C210" s="822">
        <v>2</v>
      </c>
      <c r="D210" s="823">
        <v>1</v>
      </c>
      <c r="E210" s="802" t="s">
        <v>730</v>
      </c>
      <c r="F210" s="835" t="s">
        <v>326</v>
      </c>
      <c r="G210" s="621">
        <f>H210+I210</f>
        <v>0</v>
      </c>
      <c r="H210" s="621">
        <f>H212+H213</f>
        <v>0</v>
      </c>
      <c r="I210" s="621">
        <f>I212+I213</f>
        <v>0</v>
      </c>
    </row>
    <row r="211" spans="1:9" s="637" customFormat="1" ht="36.75" hidden="1" outlineLevel="2" thickBot="1" x14ac:dyDescent="0.3">
      <c r="A211" s="798"/>
      <c r="B211" s="799"/>
      <c r="C211" s="822"/>
      <c r="D211" s="823"/>
      <c r="E211" s="802" t="s">
        <v>12</v>
      </c>
      <c r="F211" s="803"/>
      <c r="G211" s="621"/>
      <c r="H211" s="621"/>
      <c r="I211" s="621"/>
    </row>
    <row r="212" spans="1:9" s="637" customFormat="1" ht="16.5" hidden="1" outlineLevel="2" thickBot="1" x14ac:dyDescent="0.3">
      <c r="A212" s="798"/>
      <c r="B212" s="799"/>
      <c r="C212" s="822"/>
      <c r="D212" s="823"/>
      <c r="E212" s="802" t="s">
        <v>13</v>
      </c>
      <c r="F212" s="803"/>
      <c r="G212" s="621">
        <f>H212+I212</f>
        <v>0</v>
      </c>
      <c r="H212" s="621"/>
      <c r="I212" s="621"/>
    </row>
    <row r="213" spans="1:9" s="637" customFormat="1" ht="16.5" hidden="1" outlineLevel="2" thickBot="1" x14ac:dyDescent="0.3">
      <c r="A213" s="798"/>
      <c r="B213" s="799"/>
      <c r="C213" s="822"/>
      <c r="D213" s="823"/>
      <c r="E213" s="802" t="s">
        <v>13</v>
      </c>
      <c r="F213" s="803"/>
      <c r="G213" s="621">
        <f>H213+I213</f>
        <v>0</v>
      </c>
      <c r="H213" s="621"/>
      <c r="I213" s="621"/>
    </row>
    <row r="214" spans="1:9" s="637" customFormat="1" ht="24.75" hidden="1" outlineLevel="2" thickBot="1" x14ac:dyDescent="0.3">
      <c r="A214" s="798">
        <v>2330</v>
      </c>
      <c r="B214" s="849" t="s">
        <v>68</v>
      </c>
      <c r="C214" s="825">
        <v>3</v>
      </c>
      <c r="D214" s="826">
        <v>0</v>
      </c>
      <c r="E214" s="827" t="s">
        <v>731</v>
      </c>
      <c r="F214" s="829" t="s">
        <v>327</v>
      </c>
      <c r="G214" s="621">
        <f>H214+I214</f>
        <v>0</v>
      </c>
      <c r="H214" s="621">
        <f>H216+H220</f>
        <v>0</v>
      </c>
      <c r="I214" s="621">
        <f>I216+I220</f>
        <v>0</v>
      </c>
    </row>
    <row r="215" spans="1:9" s="639" customFormat="1" ht="10.5" hidden="1" customHeight="1" outlineLevel="2" thickBot="1" x14ac:dyDescent="0.3">
      <c r="A215" s="798"/>
      <c r="B215" s="824"/>
      <c r="C215" s="825"/>
      <c r="D215" s="826"/>
      <c r="E215" s="802" t="s">
        <v>807</v>
      </c>
      <c r="F215" s="829"/>
      <c r="G215" s="621"/>
      <c r="H215" s="621"/>
      <c r="I215" s="621"/>
    </row>
    <row r="216" spans="1:9" s="637" customFormat="1" ht="16.5" hidden="1" outlineLevel="2" thickBot="1" x14ac:dyDescent="0.3">
      <c r="A216" s="798">
        <v>2331</v>
      </c>
      <c r="B216" s="851" t="s">
        <v>68</v>
      </c>
      <c r="C216" s="822">
        <v>3</v>
      </c>
      <c r="D216" s="823">
        <v>1</v>
      </c>
      <c r="E216" s="802" t="s">
        <v>328</v>
      </c>
      <c r="F216" s="852">
        <f>Sheet6!G750+Sheet6!G319+Sheet6!I69+Sheet6!I133+Sheet6!I442+Sheet6!I326+Sheet6!I728</f>
        <v>3989810</v>
      </c>
      <c r="G216" s="621">
        <f>H216+I216</f>
        <v>0</v>
      </c>
      <c r="H216" s="621">
        <f>H218+H219</f>
        <v>0</v>
      </c>
      <c r="I216" s="621">
        <f>I218+I219</f>
        <v>0</v>
      </c>
    </row>
    <row r="217" spans="1:9" s="637" customFormat="1" ht="36.75" hidden="1" outlineLevel="2" thickBot="1" x14ac:dyDescent="0.3">
      <c r="A217" s="798"/>
      <c r="B217" s="799"/>
      <c r="C217" s="822"/>
      <c r="D217" s="823"/>
      <c r="E217" s="802" t="s">
        <v>12</v>
      </c>
      <c r="F217" s="803"/>
      <c r="G217" s="621"/>
      <c r="H217" s="621"/>
      <c r="I217" s="621"/>
    </row>
    <row r="218" spans="1:9" s="637" customFormat="1" ht="16.5" hidden="1" outlineLevel="2" thickBot="1" x14ac:dyDescent="0.3">
      <c r="A218" s="798"/>
      <c r="B218" s="799"/>
      <c r="C218" s="822"/>
      <c r="D218" s="823"/>
      <c r="E218" s="802" t="s">
        <v>13</v>
      </c>
      <c r="F218" s="803"/>
      <c r="G218" s="621">
        <f>H218+I218</f>
        <v>0</v>
      </c>
      <c r="H218" s="621"/>
      <c r="I218" s="621"/>
    </row>
    <row r="219" spans="1:9" s="637" customFormat="1" ht="16.5" hidden="1" outlineLevel="2" thickBot="1" x14ac:dyDescent="0.3">
      <c r="A219" s="798"/>
      <c r="B219" s="799"/>
      <c r="C219" s="822"/>
      <c r="D219" s="823"/>
      <c r="E219" s="802" t="s">
        <v>13</v>
      </c>
      <c r="F219" s="803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8">
        <v>2332</v>
      </c>
      <c r="B220" s="851" t="s">
        <v>68</v>
      </c>
      <c r="C220" s="822">
        <v>3</v>
      </c>
      <c r="D220" s="823">
        <v>2</v>
      </c>
      <c r="E220" s="802" t="s">
        <v>732</v>
      </c>
      <c r="F220" s="835"/>
      <c r="G220" s="621">
        <f>H220+I220</f>
        <v>0</v>
      </c>
      <c r="H220" s="621">
        <f>H222+H223</f>
        <v>0</v>
      </c>
      <c r="I220" s="621">
        <f>I222+I223</f>
        <v>0</v>
      </c>
    </row>
    <row r="221" spans="1:9" s="637" customFormat="1" ht="36.75" hidden="1" outlineLevel="2" thickBot="1" x14ac:dyDescent="0.3">
      <c r="A221" s="798"/>
      <c r="B221" s="799"/>
      <c r="C221" s="822"/>
      <c r="D221" s="823"/>
      <c r="E221" s="802" t="s">
        <v>12</v>
      </c>
      <c r="F221" s="803"/>
      <c r="G221" s="621"/>
      <c r="H221" s="621"/>
      <c r="I221" s="621"/>
    </row>
    <row r="222" spans="1:9" s="637" customFormat="1" ht="16.5" hidden="1" outlineLevel="2" thickBot="1" x14ac:dyDescent="0.3">
      <c r="A222" s="798"/>
      <c r="B222" s="799"/>
      <c r="C222" s="822"/>
      <c r="D222" s="823"/>
      <c r="E222" s="802" t="s">
        <v>13</v>
      </c>
      <c r="F222" s="803"/>
      <c r="G222" s="621">
        <f>H222+I222</f>
        <v>0</v>
      </c>
      <c r="H222" s="621"/>
      <c r="I222" s="621"/>
    </row>
    <row r="223" spans="1:9" s="637" customFormat="1" ht="16.5" hidden="1" outlineLevel="2" thickBot="1" x14ac:dyDescent="0.3">
      <c r="A223" s="798"/>
      <c r="B223" s="799"/>
      <c r="C223" s="822"/>
      <c r="D223" s="823"/>
      <c r="E223" s="802" t="s">
        <v>13</v>
      </c>
      <c r="F223" s="803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8">
        <v>2340</v>
      </c>
      <c r="B224" s="849" t="s">
        <v>68</v>
      </c>
      <c r="C224" s="825">
        <v>4</v>
      </c>
      <c r="D224" s="826">
        <v>0</v>
      </c>
      <c r="E224" s="827" t="s">
        <v>733</v>
      </c>
      <c r="F224" s="835"/>
      <c r="G224" s="621">
        <f>H224+I224</f>
        <v>0</v>
      </c>
      <c r="H224" s="621">
        <f>H226</f>
        <v>0</v>
      </c>
      <c r="I224" s="621">
        <f>I226</f>
        <v>0</v>
      </c>
    </row>
    <row r="225" spans="1:9" s="639" customFormat="1" ht="10.5" hidden="1" customHeight="1" outlineLevel="2" thickBot="1" x14ac:dyDescent="0.3">
      <c r="A225" s="798"/>
      <c r="B225" s="824"/>
      <c r="C225" s="825"/>
      <c r="D225" s="826"/>
      <c r="E225" s="802" t="s">
        <v>807</v>
      </c>
      <c r="F225" s="829"/>
      <c r="G225" s="621"/>
      <c r="H225" s="621"/>
      <c r="I225" s="621"/>
    </row>
    <row r="226" spans="1:9" s="637" customFormat="1" ht="16.5" hidden="1" outlineLevel="2" thickBot="1" x14ac:dyDescent="0.3">
      <c r="A226" s="798">
        <v>2341</v>
      </c>
      <c r="B226" s="851" t="s">
        <v>68</v>
      </c>
      <c r="C226" s="822">
        <v>4</v>
      </c>
      <c r="D226" s="823">
        <v>1</v>
      </c>
      <c r="E226" s="802" t="s">
        <v>733</v>
      </c>
      <c r="F226" s="835"/>
      <c r="G226" s="621">
        <f>H226+I226</f>
        <v>0</v>
      </c>
      <c r="H226" s="621">
        <f>H228+H229</f>
        <v>0</v>
      </c>
      <c r="I226" s="621">
        <f>I228+I229</f>
        <v>0</v>
      </c>
    </row>
    <row r="227" spans="1:9" s="637" customFormat="1" ht="36.75" hidden="1" outlineLevel="2" thickBot="1" x14ac:dyDescent="0.3">
      <c r="A227" s="798"/>
      <c r="B227" s="799"/>
      <c r="C227" s="822"/>
      <c r="D227" s="823"/>
      <c r="E227" s="802" t="s">
        <v>12</v>
      </c>
      <c r="F227" s="803"/>
      <c r="G227" s="621"/>
      <c r="H227" s="621"/>
      <c r="I227" s="621"/>
    </row>
    <row r="228" spans="1:9" s="637" customFormat="1" ht="16.5" hidden="1" outlineLevel="2" thickBot="1" x14ac:dyDescent="0.3">
      <c r="A228" s="798"/>
      <c r="B228" s="799"/>
      <c r="C228" s="822"/>
      <c r="D228" s="823"/>
      <c r="E228" s="802" t="s">
        <v>13</v>
      </c>
      <c r="F228" s="803"/>
      <c r="G228" s="621">
        <f>H228+I228</f>
        <v>0</v>
      </c>
      <c r="H228" s="621"/>
      <c r="I228" s="621"/>
    </row>
    <row r="229" spans="1:9" s="637" customFormat="1" ht="16.5" hidden="1" outlineLevel="2" thickBot="1" x14ac:dyDescent="0.3">
      <c r="A229" s="798"/>
      <c r="B229" s="799"/>
      <c r="C229" s="822"/>
      <c r="D229" s="823"/>
      <c r="E229" s="802" t="s">
        <v>13</v>
      </c>
      <c r="F229" s="803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8">
        <v>2350</v>
      </c>
      <c r="B230" s="849" t="s">
        <v>68</v>
      </c>
      <c r="C230" s="825">
        <v>5</v>
      </c>
      <c r="D230" s="826">
        <v>0</v>
      </c>
      <c r="E230" s="827" t="s">
        <v>330</v>
      </c>
      <c r="F230" s="829" t="s">
        <v>331</v>
      </c>
      <c r="G230" s="621">
        <f>H230+I230</f>
        <v>0</v>
      </c>
      <c r="H230" s="621">
        <f>H232</f>
        <v>0</v>
      </c>
      <c r="I230" s="621">
        <f>I232</f>
        <v>0</v>
      </c>
    </row>
    <row r="231" spans="1:9" s="639" customFormat="1" ht="10.5" hidden="1" customHeight="1" outlineLevel="2" thickBot="1" x14ac:dyDescent="0.3">
      <c r="A231" s="798"/>
      <c r="B231" s="824"/>
      <c r="C231" s="825"/>
      <c r="D231" s="826"/>
      <c r="E231" s="802" t="s">
        <v>807</v>
      </c>
      <c r="F231" s="829"/>
      <c r="G231" s="621"/>
      <c r="H231" s="621"/>
      <c r="I231" s="621"/>
    </row>
    <row r="232" spans="1:9" s="637" customFormat="1" ht="16.5" hidden="1" outlineLevel="2" thickBot="1" x14ac:dyDescent="0.3">
      <c r="A232" s="798">
        <v>2351</v>
      </c>
      <c r="B232" s="851" t="s">
        <v>68</v>
      </c>
      <c r="C232" s="822">
        <v>5</v>
      </c>
      <c r="D232" s="823">
        <v>1</v>
      </c>
      <c r="E232" s="802" t="s">
        <v>332</v>
      </c>
      <c r="F232" s="835" t="s">
        <v>331</v>
      </c>
      <c r="G232" s="621">
        <f>H232+I232</f>
        <v>0</v>
      </c>
      <c r="H232" s="621">
        <f>H234+H235</f>
        <v>0</v>
      </c>
      <c r="I232" s="621">
        <f>I234+I235</f>
        <v>0</v>
      </c>
    </row>
    <row r="233" spans="1:9" s="637" customFormat="1" ht="36.75" hidden="1" outlineLevel="2" thickBot="1" x14ac:dyDescent="0.3">
      <c r="A233" s="798"/>
      <c r="B233" s="799"/>
      <c r="C233" s="822"/>
      <c r="D233" s="823"/>
      <c r="E233" s="802" t="s">
        <v>12</v>
      </c>
      <c r="F233" s="803"/>
      <c r="G233" s="621"/>
      <c r="H233" s="621"/>
      <c r="I233" s="621"/>
    </row>
    <row r="234" spans="1:9" s="637" customFormat="1" ht="16.5" hidden="1" outlineLevel="2" thickBot="1" x14ac:dyDescent="0.3">
      <c r="A234" s="798"/>
      <c r="B234" s="799"/>
      <c r="C234" s="822"/>
      <c r="D234" s="823"/>
      <c r="E234" s="802" t="s">
        <v>13</v>
      </c>
      <c r="F234" s="803"/>
      <c r="G234" s="621">
        <f>H234+I234</f>
        <v>0</v>
      </c>
      <c r="H234" s="621"/>
      <c r="I234" s="621"/>
    </row>
    <row r="235" spans="1:9" s="637" customFormat="1" ht="16.5" hidden="1" outlineLevel="2" thickBot="1" x14ac:dyDescent="0.3">
      <c r="A235" s="798"/>
      <c r="B235" s="799"/>
      <c r="C235" s="822"/>
      <c r="D235" s="823"/>
      <c r="E235" s="802" t="s">
        <v>13</v>
      </c>
      <c r="F235" s="803"/>
      <c r="G235" s="621">
        <f>H235+I235</f>
        <v>0</v>
      </c>
      <c r="H235" s="621"/>
      <c r="I235" s="621"/>
    </row>
    <row r="236" spans="1:9" s="637" customFormat="1" ht="36.75" hidden="1" outlineLevel="2" thickBot="1" x14ac:dyDescent="0.3">
      <c r="A236" s="798">
        <v>2360</v>
      </c>
      <c r="B236" s="849" t="s">
        <v>68</v>
      </c>
      <c r="C236" s="825">
        <v>6</v>
      </c>
      <c r="D236" s="826">
        <v>0</v>
      </c>
      <c r="E236" s="827" t="s">
        <v>846</v>
      </c>
      <c r="F236" s="829" t="s">
        <v>333</v>
      </c>
      <c r="G236" s="621">
        <f>H236+I236</f>
        <v>0</v>
      </c>
      <c r="H236" s="621">
        <f>H238</f>
        <v>0</v>
      </c>
      <c r="I236" s="621">
        <f>I238</f>
        <v>0</v>
      </c>
    </row>
    <row r="237" spans="1:9" s="639" customFormat="1" ht="10.5" hidden="1" customHeight="1" outlineLevel="2" thickBot="1" x14ac:dyDescent="0.3">
      <c r="A237" s="798"/>
      <c r="B237" s="824"/>
      <c r="C237" s="825"/>
      <c r="D237" s="826"/>
      <c r="E237" s="802" t="s">
        <v>807</v>
      </c>
      <c r="F237" s="829"/>
      <c r="G237" s="621"/>
      <c r="H237" s="621"/>
      <c r="I237" s="621"/>
    </row>
    <row r="238" spans="1:9" s="637" customFormat="1" ht="36.75" hidden="1" outlineLevel="2" thickBot="1" x14ac:dyDescent="0.3">
      <c r="A238" s="798">
        <v>2361</v>
      </c>
      <c r="B238" s="851" t="s">
        <v>68</v>
      </c>
      <c r="C238" s="822">
        <v>6</v>
      </c>
      <c r="D238" s="823">
        <v>1</v>
      </c>
      <c r="E238" s="802" t="s">
        <v>846</v>
      </c>
      <c r="F238" s="835" t="s">
        <v>334</v>
      </c>
      <c r="G238" s="621">
        <f>H238+I238</f>
        <v>0</v>
      </c>
      <c r="H238" s="621">
        <f>H240+H241</f>
        <v>0</v>
      </c>
      <c r="I238" s="621">
        <f>I240+I241</f>
        <v>0</v>
      </c>
    </row>
    <row r="239" spans="1:9" s="637" customFormat="1" ht="36.75" hidden="1" outlineLevel="2" thickBot="1" x14ac:dyDescent="0.3">
      <c r="A239" s="798"/>
      <c r="B239" s="799"/>
      <c r="C239" s="822"/>
      <c r="D239" s="823"/>
      <c r="E239" s="802" t="s">
        <v>12</v>
      </c>
      <c r="F239" s="803"/>
      <c r="G239" s="621"/>
      <c r="H239" s="621"/>
      <c r="I239" s="621"/>
    </row>
    <row r="240" spans="1:9" s="637" customFormat="1" ht="16.5" hidden="1" outlineLevel="2" thickBot="1" x14ac:dyDescent="0.3">
      <c r="A240" s="798"/>
      <c r="B240" s="799"/>
      <c r="C240" s="822"/>
      <c r="D240" s="823"/>
      <c r="E240" s="802" t="s">
        <v>13</v>
      </c>
      <c r="F240" s="803"/>
      <c r="G240" s="621">
        <f>H240+I240</f>
        <v>0</v>
      </c>
      <c r="H240" s="621"/>
      <c r="I240" s="621"/>
    </row>
    <row r="241" spans="1:9" s="637" customFormat="1" ht="16.5" hidden="1" outlineLevel="2" thickBot="1" x14ac:dyDescent="0.3">
      <c r="A241" s="798"/>
      <c r="B241" s="799"/>
      <c r="C241" s="822"/>
      <c r="D241" s="823"/>
      <c r="E241" s="802" t="s">
        <v>13</v>
      </c>
      <c r="F241" s="803"/>
      <c r="G241" s="621">
        <f>H241+I241</f>
        <v>0</v>
      </c>
      <c r="H241" s="621"/>
      <c r="I241" s="621"/>
    </row>
    <row r="242" spans="1:9" s="637" customFormat="1" ht="29.25" hidden="1" outlineLevel="2" thickBot="1" x14ac:dyDescent="0.3">
      <c r="A242" s="798">
        <v>2370</v>
      </c>
      <c r="B242" s="849" t="s">
        <v>68</v>
      </c>
      <c r="C242" s="825">
        <v>7</v>
      </c>
      <c r="D242" s="826">
        <v>0</v>
      </c>
      <c r="E242" s="827" t="s">
        <v>848</v>
      </c>
      <c r="F242" s="829" t="s">
        <v>335</v>
      </c>
      <c r="G242" s="621">
        <f>H242+I242</f>
        <v>0</v>
      </c>
      <c r="H242" s="621">
        <f>H244</f>
        <v>0</v>
      </c>
      <c r="I242" s="621">
        <f>I244</f>
        <v>0</v>
      </c>
    </row>
    <row r="243" spans="1:9" s="639" customFormat="1" ht="10.5" hidden="1" customHeight="1" outlineLevel="2" thickBot="1" x14ac:dyDescent="0.3">
      <c r="A243" s="798"/>
      <c r="B243" s="824"/>
      <c r="C243" s="825"/>
      <c r="D243" s="826"/>
      <c r="E243" s="802" t="s">
        <v>807</v>
      </c>
      <c r="F243" s="829"/>
      <c r="G243" s="621"/>
      <c r="H243" s="621"/>
      <c r="I243" s="621"/>
    </row>
    <row r="244" spans="1:9" s="637" customFormat="1" ht="24.75" hidden="1" outlineLevel="2" thickBot="1" x14ac:dyDescent="0.3">
      <c r="A244" s="798">
        <v>2371</v>
      </c>
      <c r="B244" s="851" t="s">
        <v>68</v>
      </c>
      <c r="C244" s="822">
        <v>7</v>
      </c>
      <c r="D244" s="823">
        <v>1</v>
      </c>
      <c r="E244" s="802" t="s">
        <v>848</v>
      </c>
      <c r="F244" s="835" t="s">
        <v>336</v>
      </c>
      <c r="G244" s="621">
        <f>H244+I244</f>
        <v>0</v>
      </c>
      <c r="H244" s="621">
        <f>H246+H247</f>
        <v>0</v>
      </c>
      <c r="I244" s="621">
        <f>I246+I247</f>
        <v>0</v>
      </c>
    </row>
    <row r="245" spans="1:9" s="637" customFormat="1" ht="36.75" hidden="1" outlineLevel="2" thickBot="1" x14ac:dyDescent="0.3">
      <c r="A245" s="798"/>
      <c r="B245" s="799"/>
      <c r="C245" s="822"/>
      <c r="D245" s="823"/>
      <c r="E245" s="802" t="s">
        <v>12</v>
      </c>
      <c r="F245" s="803"/>
      <c r="G245" s="621"/>
      <c r="H245" s="621"/>
      <c r="I245" s="621"/>
    </row>
    <row r="246" spans="1:9" s="637" customFormat="1" ht="16.5" hidden="1" outlineLevel="2" thickBot="1" x14ac:dyDescent="0.3">
      <c r="A246" s="798"/>
      <c r="B246" s="799"/>
      <c r="C246" s="822"/>
      <c r="D246" s="823"/>
      <c r="E246" s="802" t="s">
        <v>13</v>
      </c>
      <c r="F246" s="803"/>
      <c r="G246" s="621">
        <f>H246+I246</f>
        <v>0</v>
      </c>
      <c r="H246" s="621"/>
      <c r="I246" s="621"/>
    </row>
    <row r="247" spans="1:9" s="637" customFormat="1" ht="16.5" hidden="1" outlineLevel="2" thickBot="1" x14ac:dyDescent="0.3">
      <c r="A247" s="798"/>
      <c r="B247" s="799"/>
      <c r="C247" s="822"/>
      <c r="D247" s="823"/>
      <c r="E247" s="802" t="s">
        <v>13</v>
      </c>
      <c r="F247" s="803"/>
      <c r="G247" s="621">
        <f>H247+I247</f>
        <v>0</v>
      </c>
      <c r="H247" s="621"/>
      <c r="I247" s="621"/>
    </row>
    <row r="248" spans="1:9" s="842" customFormat="1" ht="45" customHeight="1" collapsed="1" thickBot="1" x14ac:dyDescent="0.25">
      <c r="A248" s="838">
        <v>2400</v>
      </c>
      <c r="B248" s="849" t="s">
        <v>72</v>
      </c>
      <c r="C248" s="825">
        <v>0</v>
      </c>
      <c r="D248" s="826">
        <v>0</v>
      </c>
      <c r="E248" s="850" t="s">
        <v>869</v>
      </c>
      <c r="F248" s="840" t="s">
        <v>337</v>
      </c>
      <c r="G248" s="706">
        <f>H248+I248</f>
        <v>878650</v>
      </c>
      <c r="H248" s="706">
        <f>H250+H260+H285+H299+H313+H345+H351+H369+H387</f>
        <v>0</v>
      </c>
      <c r="I248" s="853">
        <f>I260+I285+I299+I313+I351+I387</f>
        <v>878650</v>
      </c>
    </row>
    <row r="249" spans="1:9" s="637" customFormat="1" ht="11.25" customHeight="1" thickBot="1" x14ac:dyDescent="0.3">
      <c r="A249" s="843"/>
      <c r="B249" s="824"/>
      <c r="C249" s="844"/>
      <c r="D249" s="845"/>
      <c r="E249" s="802" t="s">
        <v>806</v>
      </c>
      <c r="F249" s="846"/>
      <c r="G249" s="706"/>
      <c r="H249" s="706"/>
      <c r="I249" s="854"/>
    </row>
    <row r="250" spans="1:9" s="637" customFormat="1" ht="36.75" hidden="1" outlineLevel="1" thickBot="1" x14ac:dyDescent="0.3">
      <c r="A250" s="798">
        <v>2410</v>
      </c>
      <c r="B250" s="849" t="s">
        <v>72</v>
      </c>
      <c r="C250" s="825">
        <v>1</v>
      </c>
      <c r="D250" s="826">
        <v>0</v>
      </c>
      <c r="E250" s="827" t="s">
        <v>338</v>
      </c>
      <c r="F250" s="829" t="s">
        <v>341</v>
      </c>
      <c r="G250" s="707">
        <f>H250+I250</f>
        <v>0</v>
      </c>
      <c r="H250" s="707">
        <f>H252+H272</f>
        <v>0</v>
      </c>
      <c r="I250" s="853">
        <f>I252+I272</f>
        <v>0</v>
      </c>
    </row>
    <row r="251" spans="1:9" s="639" customFormat="1" ht="10.5" hidden="1" customHeight="1" outlineLevel="1" thickBot="1" x14ac:dyDescent="0.3">
      <c r="A251" s="798"/>
      <c r="B251" s="824"/>
      <c r="C251" s="825"/>
      <c r="D251" s="826"/>
      <c r="E251" s="802" t="s">
        <v>807</v>
      </c>
      <c r="F251" s="829"/>
      <c r="G251" s="707"/>
      <c r="H251" s="707"/>
      <c r="I251" s="853"/>
    </row>
    <row r="252" spans="1:9" s="637" customFormat="1" ht="24.75" hidden="1" outlineLevel="1" thickBot="1" x14ac:dyDescent="0.3">
      <c r="A252" s="798">
        <v>2411</v>
      </c>
      <c r="B252" s="851" t="s">
        <v>72</v>
      </c>
      <c r="C252" s="822">
        <v>1</v>
      </c>
      <c r="D252" s="823">
        <v>1</v>
      </c>
      <c r="E252" s="802" t="s">
        <v>342</v>
      </c>
      <c r="F252" s="803" t="s">
        <v>343</v>
      </c>
      <c r="G252" s="707">
        <f>H252+I252</f>
        <v>0</v>
      </c>
      <c r="H252" s="707">
        <f>H254+H255</f>
        <v>0</v>
      </c>
      <c r="I252" s="853">
        <f>I254+I255</f>
        <v>0</v>
      </c>
    </row>
    <row r="253" spans="1:9" s="637" customFormat="1" ht="36.75" hidden="1" outlineLevel="1" thickBot="1" x14ac:dyDescent="0.3">
      <c r="A253" s="798"/>
      <c r="B253" s="799"/>
      <c r="C253" s="822"/>
      <c r="D253" s="823"/>
      <c r="E253" s="802" t="s">
        <v>12</v>
      </c>
      <c r="F253" s="803"/>
      <c r="G253" s="707"/>
      <c r="H253" s="707"/>
      <c r="I253" s="853"/>
    </row>
    <row r="254" spans="1:9" s="637" customFormat="1" ht="16.5" hidden="1" outlineLevel="1" thickBot="1" x14ac:dyDescent="0.3">
      <c r="A254" s="798"/>
      <c r="B254" s="799"/>
      <c r="C254" s="822"/>
      <c r="D254" s="823"/>
      <c r="E254" s="802" t="s">
        <v>13</v>
      </c>
      <c r="F254" s="803"/>
      <c r="G254" s="707">
        <f>H254+I254</f>
        <v>0</v>
      </c>
      <c r="H254" s="707"/>
      <c r="I254" s="853"/>
    </row>
    <row r="255" spans="1:9" s="637" customFormat="1" ht="16.5" hidden="1" outlineLevel="1" thickBot="1" x14ac:dyDescent="0.3">
      <c r="A255" s="798"/>
      <c r="B255" s="799"/>
      <c r="C255" s="822"/>
      <c r="D255" s="823"/>
      <c r="E255" s="802" t="s">
        <v>13</v>
      </c>
      <c r="F255" s="803"/>
      <c r="G255" s="707">
        <f>H255+I255</f>
        <v>0</v>
      </c>
      <c r="H255" s="707"/>
      <c r="I255" s="853"/>
    </row>
    <row r="256" spans="1:9" s="637" customFormat="1" ht="24.75" hidden="1" outlineLevel="1" thickBot="1" x14ac:dyDescent="0.3">
      <c r="A256" s="798">
        <v>2412</v>
      </c>
      <c r="B256" s="851" t="s">
        <v>72</v>
      </c>
      <c r="C256" s="822">
        <v>1</v>
      </c>
      <c r="D256" s="823">
        <v>2</v>
      </c>
      <c r="E256" s="802" t="s">
        <v>344</v>
      </c>
      <c r="F256" s="835" t="s">
        <v>345</v>
      </c>
      <c r="G256" s="707">
        <f>H256+I256</f>
        <v>0</v>
      </c>
      <c r="H256" s="707">
        <f>H258+H259</f>
        <v>0</v>
      </c>
      <c r="I256" s="853">
        <f>I258+I259</f>
        <v>0</v>
      </c>
    </row>
    <row r="257" spans="1:9" s="637" customFormat="1" ht="36.75" hidden="1" outlineLevel="1" thickBot="1" x14ac:dyDescent="0.3">
      <c r="A257" s="798"/>
      <c r="B257" s="799"/>
      <c r="C257" s="822"/>
      <c r="D257" s="823"/>
      <c r="E257" s="802" t="s">
        <v>12</v>
      </c>
      <c r="F257" s="803"/>
      <c r="G257" s="707"/>
      <c r="H257" s="707"/>
      <c r="I257" s="853"/>
    </row>
    <row r="258" spans="1:9" s="637" customFormat="1" ht="16.5" hidden="1" outlineLevel="1" thickBot="1" x14ac:dyDescent="0.3">
      <c r="A258" s="798"/>
      <c r="B258" s="799"/>
      <c r="C258" s="822"/>
      <c r="D258" s="823"/>
      <c r="E258" s="802" t="s">
        <v>13</v>
      </c>
      <c r="F258" s="803"/>
      <c r="G258" s="707">
        <f>H258+I258</f>
        <v>0</v>
      </c>
      <c r="H258" s="707"/>
      <c r="I258" s="853"/>
    </row>
    <row r="259" spans="1:9" s="637" customFormat="1" ht="16.5" hidden="1" outlineLevel="1" thickBot="1" x14ac:dyDescent="0.3">
      <c r="A259" s="798"/>
      <c r="B259" s="799"/>
      <c r="C259" s="822"/>
      <c r="D259" s="823"/>
      <c r="E259" s="802" t="s">
        <v>13</v>
      </c>
      <c r="F259" s="803"/>
      <c r="G259" s="707">
        <f>H259+I259</f>
        <v>0</v>
      </c>
      <c r="H259" s="707"/>
      <c r="I259" s="853"/>
    </row>
    <row r="260" spans="1:9" s="637" customFormat="1" ht="36.75" collapsed="1" thickBot="1" x14ac:dyDescent="0.3">
      <c r="A260" s="798">
        <v>2420</v>
      </c>
      <c r="B260" s="849" t="s">
        <v>72</v>
      </c>
      <c r="C260" s="825">
        <v>2</v>
      </c>
      <c r="D260" s="826">
        <v>0</v>
      </c>
      <c r="E260" s="827" t="s">
        <v>346</v>
      </c>
      <c r="F260" s="829" t="s">
        <v>347</v>
      </c>
      <c r="G260" s="706">
        <f>H260+I260</f>
        <v>10000</v>
      </c>
      <c r="H260" s="706">
        <f>H262+H272+H276+H280</f>
        <v>0</v>
      </c>
      <c r="I260" s="853">
        <f>I262+I272+I276+I280</f>
        <v>10000</v>
      </c>
    </row>
    <row r="261" spans="1:9" s="639" customFormat="1" ht="18" customHeight="1" thickBot="1" x14ac:dyDescent="0.3">
      <c r="A261" s="798"/>
      <c r="B261" s="824"/>
      <c r="C261" s="825"/>
      <c r="D261" s="826"/>
      <c r="E261" s="802" t="s">
        <v>807</v>
      </c>
      <c r="F261" s="829"/>
      <c r="G261" s="706"/>
      <c r="H261" s="706"/>
      <c r="I261" s="853"/>
    </row>
    <row r="262" spans="1:9" s="637" customFormat="1" ht="16.5" thickBot="1" x14ac:dyDescent="0.3">
      <c r="A262" s="798">
        <v>2421</v>
      </c>
      <c r="B262" s="851" t="s">
        <v>72</v>
      </c>
      <c r="C262" s="822">
        <v>2</v>
      </c>
      <c r="D262" s="823">
        <v>1</v>
      </c>
      <c r="E262" s="802" t="s">
        <v>348</v>
      </c>
      <c r="F262" s="835" t="s">
        <v>349</v>
      </c>
      <c r="G262" s="706">
        <f>H262+I262</f>
        <v>0</v>
      </c>
      <c r="H262" s="706">
        <f>H264+H266+H268+H269+H270+H271+H265+H267</f>
        <v>0</v>
      </c>
      <c r="I262" s="853">
        <f>I264+I266+I268+I269+I270+I271</f>
        <v>0</v>
      </c>
    </row>
    <row r="263" spans="1:9" s="637" customFormat="1" ht="23.25" customHeight="1" thickBot="1" x14ac:dyDescent="0.3">
      <c r="A263" s="798"/>
      <c r="B263" s="799"/>
      <c r="C263" s="822"/>
      <c r="D263" s="823"/>
      <c r="E263" s="802" t="s">
        <v>12</v>
      </c>
      <c r="F263" s="803"/>
      <c r="G263" s="621"/>
      <c r="H263" s="621"/>
      <c r="I263" s="855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4111</v>
      </c>
      <c r="F264" s="803"/>
      <c r="G264" s="706">
        <f t="shared" ref="G264:G272" si="7">H264+I264</f>
        <v>0</v>
      </c>
      <c r="H264" s="706"/>
      <c r="I264" s="853"/>
    </row>
    <row r="265" spans="1:9" s="637" customFormat="1" ht="18.75" customHeight="1" thickBot="1" x14ac:dyDescent="0.3">
      <c r="A265" s="798"/>
      <c r="B265" s="799"/>
      <c r="C265" s="822"/>
      <c r="D265" s="823"/>
      <c r="E265" s="802">
        <v>4239</v>
      </c>
      <c r="F265" s="803"/>
      <c r="G265" s="706">
        <f t="shared" si="7"/>
        <v>0</v>
      </c>
      <c r="H265" s="706"/>
      <c r="I265" s="853"/>
    </row>
    <row r="266" spans="1:9" s="637" customFormat="1" ht="24" hidden="1" customHeight="1" thickBot="1" x14ac:dyDescent="0.3">
      <c r="A266" s="798"/>
      <c r="B266" s="799"/>
      <c r="C266" s="822"/>
      <c r="D266" s="823"/>
      <c r="E266" s="802">
        <v>4264</v>
      </c>
      <c r="F266" s="803"/>
      <c r="G266" s="706">
        <f t="shared" si="7"/>
        <v>0</v>
      </c>
      <c r="H266" s="706"/>
      <c r="I266" s="853"/>
    </row>
    <row r="267" spans="1:9" s="637" customFormat="1" ht="24" hidden="1" customHeight="1" thickBot="1" x14ac:dyDescent="0.3">
      <c r="A267" s="798"/>
      <c r="B267" s="799"/>
      <c r="C267" s="822"/>
      <c r="D267" s="823"/>
      <c r="E267" s="802">
        <v>4729</v>
      </c>
      <c r="F267" s="803"/>
      <c r="G267" s="706">
        <f t="shared" si="7"/>
        <v>0</v>
      </c>
      <c r="H267" s="706"/>
      <c r="I267" s="853"/>
    </row>
    <row r="268" spans="1:9" s="637" customFormat="1" ht="21" hidden="1" customHeight="1" thickBot="1" x14ac:dyDescent="0.3">
      <c r="A268" s="798"/>
      <c r="B268" s="799"/>
      <c r="C268" s="822"/>
      <c r="D268" s="823"/>
      <c r="E268" s="802">
        <v>5113</v>
      </c>
      <c r="F268" s="803"/>
      <c r="G268" s="707">
        <f t="shared" si="7"/>
        <v>0</v>
      </c>
      <c r="H268" s="706"/>
      <c r="I268" s="853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7"/>
        <v>0</v>
      </c>
      <c r="H269" s="621"/>
      <c r="I269" s="855"/>
    </row>
    <row r="270" spans="1:9" s="637" customFormat="1" ht="21" hidden="1" customHeight="1" thickBot="1" x14ac:dyDescent="0.3">
      <c r="A270" s="798"/>
      <c r="B270" s="799"/>
      <c r="C270" s="822"/>
      <c r="D270" s="823"/>
      <c r="E270" s="802" t="s">
        <v>13</v>
      </c>
      <c r="F270" s="803"/>
      <c r="G270" s="622">
        <f t="shared" si="7"/>
        <v>0</v>
      </c>
      <c r="H270" s="621"/>
      <c r="I270" s="855"/>
    </row>
    <row r="271" spans="1:9" s="637" customFormat="1" ht="21" hidden="1" customHeight="1" thickBot="1" x14ac:dyDescent="0.3">
      <c r="A271" s="798"/>
      <c r="B271" s="799"/>
      <c r="C271" s="822"/>
      <c r="D271" s="823"/>
      <c r="E271" s="802" t="s">
        <v>13</v>
      </c>
      <c r="F271" s="803"/>
      <c r="G271" s="622">
        <f t="shared" si="7"/>
        <v>0</v>
      </c>
      <c r="H271" s="621"/>
      <c r="I271" s="855"/>
    </row>
    <row r="272" spans="1:9" s="637" customFormat="1" ht="21" customHeight="1" outlineLevel="1" thickBot="1" x14ac:dyDescent="0.3">
      <c r="A272" s="798">
        <v>2422</v>
      </c>
      <c r="B272" s="851" t="s">
        <v>72</v>
      </c>
      <c r="C272" s="822">
        <v>2</v>
      </c>
      <c r="D272" s="823">
        <v>2</v>
      </c>
      <c r="E272" s="802" t="s">
        <v>350</v>
      </c>
      <c r="F272" s="835" t="s">
        <v>351</v>
      </c>
      <c r="G272" s="622">
        <f t="shared" si="7"/>
        <v>0</v>
      </c>
      <c r="H272" s="621">
        <f>H274+H275</f>
        <v>0</v>
      </c>
      <c r="I272" s="855">
        <f>I274+I275</f>
        <v>0</v>
      </c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12</v>
      </c>
      <c r="F273" s="803"/>
      <c r="G273" s="622"/>
      <c r="H273" s="621"/>
      <c r="I273" s="855"/>
    </row>
    <row r="274" spans="1:10" s="637" customFormat="1" ht="21" customHeight="1" outlineLevel="1" thickBot="1" x14ac:dyDescent="0.3">
      <c r="A274" s="798"/>
      <c r="B274" s="799"/>
      <c r="C274" s="822"/>
      <c r="D274" s="823"/>
      <c r="E274" s="802" t="s">
        <v>13</v>
      </c>
      <c r="F274" s="803"/>
      <c r="G274" s="622">
        <f>H274+I274</f>
        <v>0</v>
      </c>
      <c r="H274" s="621"/>
      <c r="I274" s="855"/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13</v>
      </c>
      <c r="F275" s="803"/>
      <c r="G275" s="622">
        <f>H275+I275</f>
        <v>0</v>
      </c>
      <c r="H275" s="621"/>
      <c r="I275" s="855"/>
    </row>
    <row r="276" spans="1:10" s="637" customFormat="1" ht="21" customHeight="1" outlineLevel="1" thickBot="1" x14ac:dyDescent="0.3">
      <c r="A276" s="798">
        <v>2423</v>
      </c>
      <c r="B276" s="851" t="s">
        <v>72</v>
      </c>
      <c r="C276" s="822">
        <v>2</v>
      </c>
      <c r="D276" s="823">
        <v>3</v>
      </c>
      <c r="E276" s="802" t="s">
        <v>352</v>
      </c>
      <c r="F276" s="835" t="s">
        <v>353</v>
      </c>
      <c r="G276" s="622">
        <f>H276+I276</f>
        <v>0</v>
      </c>
      <c r="H276" s="621">
        <f>H278+H279</f>
        <v>0</v>
      </c>
      <c r="I276" s="855">
        <f>I278+I279</f>
        <v>0</v>
      </c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12</v>
      </c>
      <c r="F277" s="803"/>
      <c r="G277" s="622"/>
      <c r="H277" s="621"/>
      <c r="I277" s="855"/>
    </row>
    <row r="278" spans="1:10" s="637" customFormat="1" ht="21" customHeight="1" outlineLevel="1" thickBot="1" x14ac:dyDescent="0.3">
      <c r="A278" s="798"/>
      <c r="B278" s="799"/>
      <c r="C278" s="822"/>
      <c r="D278" s="823"/>
      <c r="E278" s="802" t="s">
        <v>13</v>
      </c>
      <c r="F278" s="803"/>
      <c r="G278" s="622">
        <f>H278+I278</f>
        <v>0</v>
      </c>
      <c r="H278" s="621"/>
      <c r="I278" s="855"/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13</v>
      </c>
      <c r="F279" s="803"/>
      <c r="G279" s="622">
        <f>H279+I279</f>
        <v>0</v>
      </c>
      <c r="H279" s="621"/>
      <c r="I279" s="855"/>
    </row>
    <row r="280" spans="1:10" s="637" customFormat="1" ht="21" customHeight="1" outlineLevel="1" thickBot="1" x14ac:dyDescent="0.3">
      <c r="A280" s="798">
        <v>2424</v>
      </c>
      <c r="B280" s="851" t="s">
        <v>72</v>
      </c>
      <c r="C280" s="822">
        <v>2</v>
      </c>
      <c r="D280" s="823">
        <v>4</v>
      </c>
      <c r="E280" s="802" t="s">
        <v>73</v>
      </c>
      <c r="F280" s="835"/>
      <c r="G280" s="707">
        <f>H280+I280</f>
        <v>10000</v>
      </c>
      <c r="H280" s="706">
        <f>H282+H284+H283</f>
        <v>0</v>
      </c>
      <c r="I280" s="853">
        <f>I284</f>
        <v>10000</v>
      </c>
    </row>
    <row r="281" spans="1:10" s="637" customFormat="1" ht="21" customHeight="1" outlineLevel="1" thickBot="1" x14ac:dyDescent="0.3">
      <c r="A281" s="798"/>
      <c r="B281" s="799"/>
      <c r="C281" s="822"/>
      <c r="D281" s="823"/>
      <c r="E281" s="802" t="s">
        <v>12</v>
      </c>
      <c r="F281" s="803"/>
      <c r="G281" s="622"/>
      <c r="H281" s="621"/>
      <c r="I281" s="855"/>
    </row>
    <row r="282" spans="1:10" s="637" customFormat="1" ht="0.75" customHeight="1" outlineLevel="1" thickBot="1" x14ac:dyDescent="0.3">
      <c r="A282" s="798"/>
      <c r="B282" s="799"/>
      <c r="C282" s="822"/>
      <c r="D282" s="823"/>
      <c r="E282" s="802">
        <v>4213</v>
      </c>
      <c r="F282" s="803"/>
      <c r="G282" s="707">
        <f>H282+I282</f>
        <v>0</v>
      </c>
      <c r="H282" s="706"/>
      <c r="I282" s="853"/>
    </row>
    <row r="283" spans="1:10" s="637" customFormat="1" ht="27" hidden="1" customHeight="1" outlineLevel="1" thickBot="1" x14ac:dyDescent="0.3">
      <c r="A283" s="798"/>
      <c r="B283" s="799"/>
      <c r="C283" s="822"/>
      <c r="D283" s="823"/>
      <c r="E283" s="802">
        <v>4239</v>
      </c>
      <c r="F283" s="803"/>
      <c r="G283" s="707">
        <f>H283+I283</f>
        <v>0</v>
      </c>
      <c r="H283" s="706"/>
      <c r="I283" s="853"/>
    </row>
    <row r="284" spans="1:10" s="637" customFormat="1" ht="27" customHeight="1" outlineLevel="1" thickBot="1" x14ac:dyDescent="0.3">
      <c r="A284" s="798"/>
      <c r="B284" s="799"/>
      <c r="C284" s="822"/>
      <c r="D284" s="823"/>
      <c r="E284" s="802">
        <v>5113</v>
      </c>
      <c r="F284" s="803"/>
      <c r="G284" s="707">
        <f>H284+I284</f>
        <v>10000</v>
      </c>
      <c r="H284" s="856"/>
      <c r="I284" s="853">
        <v>10000</v>
      </c>
      <c r="J284" s="857"/>
    </row>
    <row r="285" spans="1:10" s="637" customFormat="1" ht="27" customHeight="1" outlineLevel="1" thickBot="1" x14ac:dyDescent="0.3">
      <c r="A285" s="798">
        <v>2430</v>
      </c>
      <c r="B285" s="849" t="s">
        <v>72</v>
      </c>
      <c r="C285" s="825">
        <v>3</v>
      </c>
      <c r="D285" s="826">
        <v>0</v>
      </c>
      <c r="E285" s="827" t="s">
        <v>354</v>
      </c>
      <c r="F285" s="829" t="s">
        <v>355</v>
      </c>
      <c r="G285" s="622">
        <f>H285+I285</f>
        <v>0</v>
      </c>
      <c r="H285" s="621">
        <f>H287+H291+H295</f>
        <v>0</v>
      </c>
      <c r="I285" s="855">
        <f>I287+I291+I295</f>
        <v>0</v>
      </c>
    </row>
    <row r="286" spans="1:10" s="639" customFormat="1" ht="27" customHeight="1" outlineLevel="1" thickBot="1" x14ac:dyDescent="0.3">
      <c r="A286" s="798"/>
      <c r="B286" s="824"/>
      <c r="C286" s="825"/>
      <c r="D286" s="826"/>
      <c r="E286" s="802" t="s">
        <v>807</v>
      </c>
      <c r="F286" s="829"/>
      <c r="G286" s="622"/>
      <c r="H286" s="621"/>
      <c r="I286" s="855"/>
    </row>
    <row r="287" spans="1:10" s="637" customFormat="1" ht="27" customHeight="1" outlineLevel="1" thickBot="1" x14ac:dyDescent="0.3">
      <c r="A287" s="798">
        <v>2431</v>
      </c>
      <c r="B287" s="851" t="s">
        <v>72</v>
      </c>
      <c r="C287" s="822">
        <v>3</v>
      </c>
      <c r="D287" s="823">
        <v>1</v>
      </c>
      <c r="E287" s="802" t="s">
        <v>356</v>
      </c>
      <c r="F287" s="835" t="s">
        <v>357</v>
      </c>
      <c r="G287" s="622">
        <f>H287+I287</f>
        <v>0</v>
      </c>
      <c r="H287" s="621">
        <f>H289+H290</f>
        <v>0</v>
      </c>
      <c r="I287" s="855">
        <f>I289+I290</f>
        <v>0</v>
      </c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12</v>
      </c>
      <c r="F288" s="803"/>
      <c r="G288" s="622"/>
      <c r="H288" s="621"/>
      <c r="I288" s="855"/>
    </row>
    <row r="289" spans="1:9" s="637" customFormat="1" ht="27" customHeight="1" outlineLevel="1" thickBot="1" x14ac:dyDescent="0.3">
      <c r="A289" s="798"/>
      <c r="B289" s="799"/>
      <c r="C289" s="822"/>
      <c r="D289" s="823"/>
      <c r="E289" s="802" t="s">
        <v>13</v>
      </c>
      <c r="F289" s="803"/>
      <c r="G289" s="622">
        <f>H289+I289</f>
        <v>0</v>
      </c>
      <c r="H289" s="621"/>
      <c r="I289" s="855"/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13</v>
      </c>
      <c r="F290" s="803"/>
      <c r="G290" s="622">
        <f>H290+I290</f>
        <v>0</v>
      </c>
      <c r="H290" s="621"/>
      <c r="I290" s="855"/>
    </row>
    <row r="291" spans="1:9" s="637" customFormat="1" ht="27" customHeight="1" outlineLevel="1" thickBot="1" x14ac:dyDescent="0.3">
      <c r="A291" s="798">
        <v>2432</v>
      </c>
      <c r="B291" s="851" t="s">
        <v>72</v>
      </c>
      <c r="C291" s="822">
        <v>3</v>
      </c>
      <c r="D291" s="823">
        <v>2</v>
      </c>
      <c r="E291" s="802" t="s">
        <v>358</v>
      </c>
      <c r="F291" s="835" t="s">
        <v>359</v>
      </c>
      <c r="G291" s="622">
        <f>H291+I291</f>
        <v>0</v>
      </c>
      <c r="H291" s="621">
        <f>H293+H294</f>
        <v>0</v>
      </c>
      <c r="I291" s="855">
        <f>I293+I294</f>
        <v>0</v>
      </c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12</v>
      </c>
      <c r="F292" s="803"/>
      <c r="G292" s="622"/>
      <c r="H292" s="621"/>
      <c r="I292" s="855"/>
    </row>
    <row r="293" spans="1:9" s="637" customFormat="1" ht="27" customHeight="1" outlineLevel="1" thickBot="1" x14ac:dyDescent="0.3">
      <c r="A293" s="798"/>
      <c r="B293" s="799"/>
      <c r="C293" s="822"/>
      <c r="D293" s="823"/>
      <c r="E293" s="802" t="s">
        <v>13</v>
      </c>
      <c r="F293" s="803"/>
      <c r="G293" s="622">
        <f>H293+I293</f>
        <v>0</v>
      </c>
      <c r="H293" s="621"/>
      <c r="I293" s="855"/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13</v>
      </c>
      <c r="F294" s="803"/>
      <c r="G294" s="622">
        <f>H294+I294</f>
        <v>0</v>
      </c>
      <c r="H294" s="621"/>
      <c r="I294" s="855"/>
    </row>
    <row r="295" spans="1:9" s="637" customFormat="1" ht="27" customHeight="1" outlineLevel="1" thickBot="1" x14ac:dyDescent="0.3">
      <c r="A295" s="798">
        <v>2433</v>
      </c>
      <c r="B295" s="851" t="s">
        <v>72</v>
      </c>
      <c r="C295" s="822">
        <v>3</v>
      </c>
      <c r="D295" s="823">
        <v>3</v>
      </c>
      <c r="E295" s="802" t="s">
        <v>360</v>
      </c>
      <c r="F295" s="835" t="s">
        <v>361</v>
      </c>
      <c r="G295" s="622">
        <f>H295+I295</f>
        <v>0</v>
      </c>
      <c r="H295" s="621">
        <f>H297+H298</f>
        <v>0</v>
      </c>
      <c r="I295" s="855">
        <f>I297+I298</f>
        <v>0</v>
      </c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12</v>
      </c>
      <c r="F296" s="803"/>
      <c r="G296" s="622"/>
      <c r="H296" s="621"/>
      <c r="I296" s="855"/>
    </row>
    <row r="297" spans="1:9" s="637" customFormat="1" ht="27" customHeight="1" outlineLevel="1" thickBot="1" x14ac:dyDescent="0.3">
      <c r="A297" s="798"/>
      <c r="B297" s="799"/>
      <c r="C297" s="822"/>
      <c r="D297" s="823"/>
      <c r="E297" s="802" t="s">
        <v>13</v>
      </c>
      <c r="F297" s="803"/>
      <c r="G297" s="622">
        <f>H297+I297</f>
        <v>0</v>
      </c>
      <c r="H297" s="621"/>
      <c r="I297" s="855"/>
    </row>
    <row r="298" spans="1:9" s="637" customFormat="1" ht="27" customHeight="1" outlineLevel="1" thickBot="1" x14ac:dyDescent="0.3">
      <c r="A298" s="798"/>
      <c r="B298" s="799"/>
      <c r="C298" s="822"/>
      <c r="D298" s="823"/>
      <c r="E298" s="802" t="s">
        <v>13</v>
      </c>
      <c r="F298" s="803"/>
      <c r="G298" s="622">
        <f>H298+I298</f>
        <v>0</v>
      </c>
      <c r="H298" s="621"/>
      <c r="I298" s="855"/>
    </row>
    <row r="299" spans="1:9" s="637" customFormat="1" ht="27" customHeight="1" outlineLevel="1" thickBot="1" x14ac:dyDescent="0.3">
      <c r="A299" s="798">
        <v>2440</v>
      </c>
      <c r="B299" s="849" t="s">
        <v>72</v>
      </c>
      <c r="C299" s="825">
        <v>4</v>
      </c>
      <c r="D299" s="826">
        <v>0</v>
      </c>
      <c r="E299" s="827" t="s">
        <v>368</v>
      </c>
      <c r="F299" s="829" t="s">
        <v>369</v>
      </c>
      <c r="G299" s="622">
        <f>H299+I299</f>
        <v>0</v>
      </c>
      <c r="H299" s="621">
        <f>H301+H305+H309</f>
        <v>0</v>
      </c>
      <c r="I299" s="855">
        <f>I301+I305+I309</f>
        <v>0</v>
      </c>
    </row>
    <row r="300" spans="1:9" s="639" customFormat="1" ht="27" customHeight="1" outlineLevel="1" thickBot="1" x14ac:dyDescent="0.3">
      <c r="A300" s="798"/>
      <c r="B300" s="824"/>
      <c r="C300" s="825"/>
      <c r="D300" s="826"/>
      <c r="E300" s="802" t="s">
        <v>807</v>
      </c>
      <c r="F300" s="829"/>
      <c r="G300" s="622"/>
      <c r="H300" s="621"/>
      <c r="I300" s="855"/>
    </row>
    <row r="301" spans="1:9" s="637" customFormat="1" ht="27" customHeight="1" outlineLevel="1" thickBot="1" x14ac:dyDescent="0.3">
      <c r="A301" s="798">
        <v>2441</v>
      </c>
      <c r="B301" s="851" t="s">
        <v>72</v>
      </c>
      <c r="C301" s="822">
        <v>4</v>
      </c>
      <c r="D301" s="823">
        <v>1</v>
      </c>
      <c r="E301" s="802" t="s">
        <v>370</v>
      </c>
      <c r="F301" s="835" t="s">
        <v>371</v>
      </c>
      <c r="G301" s="622">
        <f>H301+I301</f>
        <v>0</v>
      </c>
      <c r="H301" s="621">
        <f>H303+H304</f>
        <v>0</v>
      </c>
      <c r="I301" s="855">
        <f>I303+I304</f>
        <v>0</v>
      </c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12</v>
      </c>
      <c r="F302" s="803"/>
      <c r="G302" s="622"/>
      <c r="H302" s="621"/>
      <c r="I302" s="855"/>
    </row>
    <row r="303" spans="1:9" s="637" customFormat="1" ht="27" customHeight="1" outlineLevel="1" thickBot="1" x14ac:dyDescent="0.3">
      <c r="A303" s="798"/>
      <c r="B303" s="799"/>
      <c r="C303" s="822"/>
      <c r="D303" s="823"/>
      <c r="E303" s="802" t="s">
        <v>13</v>
      </c>
      <c r="F303" s="803"/>
      <c r="G303" s="622">
        <f>H303+I303</f>
        <v>0</v>
      </c>
      <c r="H303" s="621"/>
      <c r="I303" s="855"/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13</v>
      </c>
      <c r="F304" s="803"/>
      <c r="G304" s="622">
        <f>H304+I304</f>
        <v>0</v>
      </c>
      <c r="H304" s="621"/>
      <c r="I304" s="855"/>
    </row>
    <row r="305" spans="1:9" s="637" customFormat="1" ht="27" customHeight="1" outlineLevel="1" thickBot="1" x14ac:dyDescent="0.3">
      <c r="A305" s="798">
        <v>2442</v>
      </c>
      <c r="B305" s="851" t="s">
        <v>72</v>
      </c>
      <c r="C305" s="822">
        <v>4</v>
      </c>
      <c r="D305" s="823">
        <v>2</v>
      </c>
      <c r="E305" s="802" t="s">
        <v>372</v>
      </c>
      <c r="F305" s="835" t="s">
        <v>373</v>
      </c>
      <c r="G305" s="622">
        <f>H305+I305</f>
        <v>0</v>
      </c>
      <c r="H305" s="621">
        <f>H307+H308</f>
        <v>0</v>
      </c>
      <c r="I305" s="855">
        <f>I307+I308</f>
        <v>0</v>
      </c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12</v>
      </c>
      <c r="F306" s="803"/>
      <c r="G306" s="622"/>
      <c r="H306" s="621"/>
      <c r="I306" s="855"/>
    </row>
    <row r="307" spans="1:9" s="637" customFormat="1" ht="27" customHeight="1" outlineLevel="1" thickBot="1" x14ac:dyDescent="0.3">
      <c r="A307" s="798"/>
      <c r="B307" s="799"/>
      <c r="C307" s="822"/>
      <c r="D307" s="823"/>
      <c r="E307" s="802" t="s">
        <v>13</v>
      </c>
      <c r="F307" s="803"/>
      <c r="G307" s="622">
        <f>H307+I307</f>
        <v>0</v>
      </c>
      <c r="H307" s="621"/>
      <c r="I307" s="855"/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13</v>
      </c>
      <c r="F308" s="803"/>
      <c r="G308" s="622">
        <f>H308+I308</f>
        <v>0</v>
      </c>
      <c r="H308" s="621"/>
      <c r="I308" s="855"/>
    </row>
    <row r="309" spans="1:9" s="637" customFormat="1" ht="27" customHeight="1" outlineLevel="1" thickBot="1" x14ac:dyDescent="0.3">
      <c r="A309" s="798">
        <v>2443</v>
      </c>
      <c r="B309" s="851" t="s">
        <v>72</v>
      </c>
      <c r="C309" s="822">
        <v>4</v>
      </c>
      <c r="D309" s="823">
        <v>3</v>
      </c>
      <c r="E309" s="802" t="s">
        <v>374</v>
      </c>
      <c r="F309" s="835" t="s">
        <v>375</v>
      </c>
      <c r="G309" s="622">
        <f>H309+I309</f>
        <v>0</v>
      </c>
      <c r="H309" s="621">
        <f>H311+H312</f>
        <v>0</v>
      </c>
      <c r="I309" s="855">
        <f>I311+I312</f>
        <v>0</v>
      </c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 t="s">
        <v>12</v>
      </c>
      <c r="F310" s="803"/>
      <c r="G310" s="622"/>
      <c r="H310" s="621"/>
      <c r="I310" s="855"/>
    </row>
    <row r="311" spans="1:9" s="637" customFormat="1" ht="27" customHeight="1" outlineLevel="1" thickBot="1" x14ac:dyDescent="0.3">
      <c r="A311" s="798"/>
      <c r="B311" s="799"/>
      <c r="C311" s="822"/>
      <c r="D311" s="823"/>
      <c r="E311" s="802" t="s">
        <v>13</v>
      </c>
      <c r="F311" s="803"/>
      <c r="G311" s="622">
        <f>H311+I311</f>
        <v>0</v>
      </c>
      <c r="H311" s="621"/>
      <c r="I311" s="855"/>
    </row>
    <row r="312" spans="1:9" s="637" customFormat="1" ht="27" customHeight="1" outlineLevel="1" thickBot="1" x14ac:dyDescent="0.3">
      <c r="A312" s="798"/>
      <c r="B312" s="799"/>
      <c r="C312" s="822"/>
      <c r="D312" s="823"/>
      <c r="E312" s="802">
        <v>5113</v>
      </c>
      <c r="F312" s="803"/>
      <c r="G312" s="707">
        <f>H312+I312</f>
        <v>0</v>
      </c>
      <c r="H312" s="706"/>
      <c r="I312" s="853"/>
    </row>
    <row r="313" spans="1:9" s="637" customFormat="1" ht="23.25" customHeight="1" thickBot="1" x14ac:dyDescent="0.3">
      <c r="A313" s="798">
        <v>2450</v>
      </c>
      <c r="B313" s="849" t="s">
        <v>72</v>
      </c>
      <c r="C313" s="825">
        <v>5</v>
      </c>
      <c r="D313" s="826">
        <v>0</v>
      </c>
      <c r="E313" s="827" t="s">
        <v>376</v>
      </c>
      <c r="F313" s="847" t="s">
        <v>377</v>
      </c>
      <c r="G313" s="707">
        <f>H313+I313</f>
        <v>1468650</v>
      </c>
      <c r="H313" s="706">
        <f>H315+H329+H333+H337+H341</f>
        <v>0</v>
      </c>
      <c r="I313" s="853">
        <f>I315+I326+I320+I325+I341</f>
        <v>1468650</v>
      </c>
    </row>
    <row r="314" spans="1:9" s="639" customFormat="1" ht="20.25" customHeight="1" thickBot="1" x14ac:dyDescent="0.3">
      <c r="A314" s="798"/>
      <c r="B314" s="824"/>
      <c r="C314" s="825"/>
      <c r="D314" s="826"/>
      <c r="E314" s="802" t="s">
        <v>807</v>
      </c>
      <c r="F314" s="829"/>
      <c r="G314" s="707"/>
      <c r="H314" s="706"/>
      <c r="I314" s="853"/>
    </row>
    <row r="315" spans="1:9" s="637" customFormat="1" ht="16.5" thickBot="1" x14ac:dyDescent="0.3">
      <c r="A315" s="798">
        <v>2451</v>
      </c>
      <c r="B315" s="851" t="s">
        <v>72</v>
      </c>
      <c r="C315" s="822">
        <v>5</v>
      </c>
      <c r="D315" s="823">
        <v>1</v>
      </c>
      <c r="E315" s="802" t="s">
        <v>378</v>
      </c>
      <c r="F315" s="835" t="s">
        <v>379</v>
      </c>
      <c r="G315" s="707">
        <f>H315+I315</f>
        <v>1468650</v>
      </c>
      <c r="H315" s="706">
        <f>H319+H326+H317+H318</f>
        <v>0</v>
      </c>
      <c r="I315" s="853">
        <f>I319+I321</f>
        <v>1468650</v>
      </c>
    </row>
    <row r="316" spans="1:9" s="637" customFormat="1" ht="24" customHeight="1" thickBot="1" x14ac:dyDescent="0.3">
      <c r="A316" s="798"/>
      <c r="B316" s="799"/>
      <c r="C316" s="822"/>
      <c r="D316" s="823"/>
      <c r="E316" s="802" t="s">
        <v>12</v>
      </c>
      <c r="F316" s="803"/>
      <c r="G316" s="622"/>
      <c r="H316" s="621"/>
      <c r="I316" s="622"/>
    </row>
    <row r="317" spans="1:9" s="637" customFormat="1" ht="19.5" hidden="1" customHeight="1" thickBot="1" x14ac:dyDescent="0.3">
      <c r="A317" s="798"/>
      <c r="B317" s="799"/>
      <c r="C317" s="822"/>
      <c r="D317" s="823"/>
      <c r="E317" s="802">
        <v>4264</v>
      </c>
      <c r="F317" s="803"/>
      <c r="G317" s="707">
        <f>H317</f>
        <v>0</v>
      </c>
      <c r="H317" s="706"/>
      <c r="I317" s="707"/>
    </row>
    <row r="318" spans="1:9" s="637" customFormat="1" ht="20.25" customHeight="1" thickBot="1" x14ac:dyDescent="0.3">
      <c r="A318" s="798"/>
      <c r="B318" s="799"/>
      <c r="C318" s="822"/>
      <c r="D318" s="823"/>
      <c r="E318" s="802">
        <v>4239</v>
      </c>
      <c r="F318" s="803"/>
      <c r="G318" s="707">
        <f>H318</f>
        <v>0</v>
      </c>
      <c r="H318" s="706"/>
      <c r="I318" s="707"/>
    </row>
    <row r="319" spans="1:9" s="637" customFormat="1" ht="24.75" customHeight="1" thickBot="1" x14ac:dyDescent="0.3">
      <c r="A319" s="798"/>
      <c r="B319" s="799"/>
      <c r="C319" s="822"/>
      <c r="D319" s="823"/>
      <c r="E319" s="802">
        <v>5113</v>
      </c>
      <c r="F319" s="803"/>
      <c r="G319" s="707">
        <f>H319+I319</f>
        <v>1468650</v>
      </c>
      <c r="H319" s="706"/>
      <c r="I319" s="853">
        <f>198500+1270150</f>
        <v>1468650</v>
      </c>
    </row>
    <row r="320" spans="1:9" s="637" customFormat="1" ht="21" hidden="1" customHeight="1" thickBot="1" x14ac:dyDescent="0.3">
      <c r="A320" s="798"/>
      <c r="B320" s="799"/>
      <c r="C320" s="822"/>
      <c r="D320" s="823"/>
      <c r="E320" s="802">
        <v>5129</v>
      </c>
      <c r="F320" s="803"/>
      <c r="G320" s="622">
        <f t="shared" ref="G320:G325" si="8">H320+I320</f>
        <v>0</v>
      </c>
      <c r="H320" s="621"/>
      <c r="I320" s="622"/>
    </row>
    <row r="321" spans="1:9" s="637" customFormat="1" ht="17.25" hidden="1" customHeight="1" thickBot="1" x14ac:dyDescent="0.3">
      <c r="A321" s="798"/>
      <c r="B321" s="799"/>
      <c r="C321" s="822"/>
      <c r="D321" s="823"/>
      <c r="E321" s="802">
        <v>5134</v>
      </c>
      <c r="F321" s="803"/>
      <c r="G321" s="707">
        <f t="shared" si="8"/>
        <v>0</v>
      </c>
      <c r="H321" s="706"/>
      <c r="I321" s="707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8"/>
        <v>0</v>
      </c>
      <c r="H322" s="621"/>
      <c r="I322" s="622"/>
    </row>
    <row r="323" spans="1:9" s="637" customFormat="1" ht="21" hidden="1" customHeight="1" thickBot="1" x14ac:dyDescent="0.3">
      <c r="A323" s="798"/>
      <c r="B323" s="799"/>
      <c r="C323" s="822"/>
      <c r="D323" s="823"/>
      <c r="E323" s="802"/>
      <c r="F323" s="803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8"/>
      <c r="B324" s="799"/>
      <c r="C324" s="822"/>
      <c r="D324" s="823"/>
      <c r="E324" s="802"/>
      <c r="F324" s="803"/>
      <c r="G324" s="622">
        <f t="shared" si="8"/>
        <v>0</v>
      </c>
      <c r="H324" s="621"/>
      <c r="I324" s="622"/>
    </row>
    <row r="325" spans="1:9" s="637" customFormat="1" ht="20.25" hidden="1" customHeight="1" thickBot="1" x14ac:dyDescent="0.3">
      <c r="A325" s="798">
        <v>2452</v>
      </c>
      <c r="B325" s="799" t="s">
        <v>72</v>
      </c>
      <c r="C325" s="822">
        <v>5</v>
      </c>
      <c r="D325" s="823">
        <v>5</v>
      </c>
      <c r="E325" s="802" t="s">
        <v>955</v>
      </c>
      <c r="F325" s="803"/>
      <c r="G325" s="707">
        <f t="shared" si="8"/>
        <v>0</v>
      </c>
      <c r="H325" s="706"/>
      <c r="I325" s="707">
        <f>I327+I328</f>
        <v>0</v>
      </c>
    </row>
    <row r="326" spans="1:9" s="637" customFormat="1" ht="24" hidden="1" customHeight="1" thickBot="1" x14ac:dyDescent="0.3">
      <c r="A326" s="798"/>
      <c r="B326" s="799"/>
      <c r="C326" s="822"/>
      <c r="D326" s="823"/>
      <c r="E326" s="802">
        <v>5113</v>
      </c>
      <c r="F326" s="803"/>
      <c r="G326" s="707">
        <f>H326+I326</f>
        <v>0</v>
      </c>
      <c r="H326" s="706"/>
      <c r="I326" s="710"/>
    </row>
    <row r="327" spans="1:9" s="637" customFormat="1" ht="25.5" hidden="1" customHeight="1" thickBot="1" x14ac:dyDescent="0.3">
      <c r="A327" s="798"/>
      <c r="B327" s="799"/>
      <c r="C327" s="822"/>
      <c r="D327" s="823"/>
      <c r="E327" s="802">
        <v>5112</v>
      </c>
      <c r="F327" s="803"/>
      <c r="G327" s="707">
        <f>H327+I327</f>
        <v>0</v>
      </c>
      <c r="H327" s="706"/>
      <c r="I327" s="710"/>
    </row>
    <row r="328" spans="1:9" s="637" customFormat="1" ht="21.75" hidden="1" customHeight="1" thickBot="1" x14ac:dyDescent="0.3">
      <c r="A328" s="798"/>
      <c r="B328" s="799"/>
      <c r="C328" s="822"/>
      <c r="D328" s="823"/>
      <c r="E328" s="802">
        <v>5134</v>
      </c>
      <c r="F328" s="803"/>
      <c r="G328" s="707">
        <f>H328+I328</f>
        <v>0</v>
      </c>
      <c r="H328" s="706"/>
      <c r="I328" s="710"/>
    </row>
    <row r="329" spans="1:9" s="637" customFormat="1" ht="47.25" hidden="1" customHeight="1" outlineLevel="1" thickBot="1" x14ac:dyDescent="0.3">
      <c r="A329" s="798">
        <v>2452</v>
      </c>
      <c r="B329" s="851" t="s">
        <v>72</v>
      </c>
      <c r="C329" s="822">
        <v>5</v>
      </c>
      <c r="D329" s="823">
        <v>2</v>
      </c>
      <c r="E329" s="802" t="s">
        <v>380</v>
      </c>
      <c r="F329" s="835" t="s">
        <v>381</v>
      </c>
      <c r="G329" s="622">
        <f>H329+I329</f>
        <v>0</v>
      </c>
      <c r="H329" s="621">
        <f>H331+H332</f>
        <v>0</v>
      </c>
      <c r="I329" s="622">
        <f>I331+I332</f>
        <v>0</v>
      </c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12</v>
      </c>
      <c r="F330" s="803"/>
      <c r="G330" s="622"/>
      <c r="H330" s="621"/>
      <c r="I330" s="622"/>
    </row>
    <row r="331" spans="1:9" s="637" customFormat="1" ht="47.25" hidden="1" customHeight="1" outlineLevel="1" thickBot="1" x14ac:dyDescent="0.3">
      <c r="A331" s="798"/>
      <c r="B331" s="799"/>
      <c r="C331" s="822"/>
      <c r="D331" s="823"/>
      <c r="E331" s="802" t="s">
        <v>13</v>
      </c>
      <c r="F331" s="803"/>
      <c r="G331" s="622">
        <f>H331+I331</f>
        <v>0</v>
      </c>
      <c r="H331" s="621"/>
      <c r="I331" s="622"/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13</v>
      </c>
      <c r="F332" s="803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8">
        <v>2453</v>
      </c>
      <c r="B333" s="851" t="s">
        <v>72</v>
      </c>
      <c r="C333" s="822">
        <v>5</v>
      </c>
      <c r="D333" s="823">
        <v>3</v>
      </c>
      <c r="E333" s="802" t="s">
        <v>382</v>
      </c>
      <c r="F333" s="835" t="s">
        <v>383</v>
      </c>
      <c r="G333" s="622">
        <f>H333+I333</f>
        <v>0</v>
      </c>
      <c r="H333" s="621">
        <f>H335+H336</f>
        <v>0</v>
      </c>
      <c r="I333" s="622">
        <f>I335+I336</f>
        <v>0</v>
      </c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12</v>
      </c>
      <c r="F334" s="803"/>
      <c r="G334" s="622"/>
      <c r="H334" s="621"/>
      <c r="I334" s="622"/>
    </row>
    <row r="335" spans="1:9" s="637" customFormat="1" ht="47.25" hidden="1" customHeight="1" outlineLevel="1" thickBot="1" x14ac:dyDescent="0.3">
      <c r="A335" s="798"/>
      <c r="B335" s="799"/>
      <c r="C335" s="822"/>
      <c r="D335" s="823"/>
      <c r="E335" s="802" t="s">
        <v>13</v>
      </c>
      <c r="F335" s="803"/>
      <c r="G335" s="622">
        <f>H335+I335</f>
        <v>0</v>
      </c>
      <c r="H335" s="621"/>
      <c r="I335" s="622"/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13</v>
      </c>
      <c r="F336" s="803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8">
        <v>2454</v>
      </c>
      <c r="B337" s="851" t="s">
        <v>72</v>
      </c>
      <c r="C337" s="822">
        <v>5</v>
      </c>
      <c r="D337" s="823">
        <v>4</v>
      </c>
      <c r="E337" s="802" t="s">
        <v>384</v>
      </c>
      <c r="F337" s="835" t="s">
        <v>385</v>
      </c>
      <c r="G337" s="622">
        <f>H337+I337</f>
        <v>0</v>
      </c>
      <c r="H337" s="621">
        <f>H339+H340</f>
        <v>0</v>
      </c>
      <c r="I337" s="622">
        <f>I339+I340</f>
        <v>0</v>
      </c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12</v>
      </c>
      <c r="F338" s="803"/>
      <c r="G338" s="622"/>
      <c r="H338" s="621"/>
      <c r="I338" s="622"/>
    </row>
    <row r="339" spans="1:9" s="637" customFormat="1" ht="47.25" hidden="1" customHeight="1" outlineLevel="1" thickBot="1" x14ac:dyDescent="0.3">
      <c r="A339" s="798"/>
      <c r="B339" s="799"/>
      <c r="C339" s="822"/>
      <c r="D339" s="823"/>
      <c r="E339" s="802" t="s">
        <v>13</v>
      </c>
      <c r="F339" s="803"/>
      <c r="G339" s="622">
        <f>H339+I339</f>
        <v>0</v>
      </c>
      <c r="H339" s="621"/>
      <c r="I339" s="622"/>
    </row>
    <row r="340" spans="1:9" s="637" customFormat="1" ht="47.25" hidden="1" customHeight="1" outlineLevel="1" thickBot="1" x14ac:dyDescent="0.3">
      <c r="A340" s="798"/>
      <c r="B340" s="799"/>
      <c r="C340" s="822"/>
      <c r="D340" s="823"/>
      <c r="E340" s="802" t="s">
        <v>13</v>
      </c>
      <c r="F340" s="803"/>
      <c r="G340" s="622">
        <f>H340+I340</f>
        <v>0</v>
      </c>
      <c r="H340" s="621"/>
      <c r="I340" s="622"/>
    </row>
    <row r="341" spans="1:9" s="637" customFormat="1" ht="47.25" customHeight="1" outlineLevel="1" thickBot="1" x14ac:dyDescent="0.3">
      <c r="A341" s="798">
        <v>2455</v>
      </c>
      <c r="B341" s="851" t="s">
        <v>72</v>
      </c>
      <c r="C341" s="822">
        <v>5</v>
      </c>
      <c r="D341" s="823">
        <v>5</v>
      </c>
      <c r="E341" s="802" t="s">
        <v>386</v>
      </c>
      <c r="F341" s="835" t="s">
        <v>387</v>
      </c>
      <c r="G341" s="707">
        <f>H341+I341</f>
        <v>0</v>
      </c>
      <c r="H341" s="706">
        <f>H343+H344</f>
        <v>0</v>
      </c>
      <c r="I341" s="707">
        <f>I343+I344</f>
        <v>0</v>
      </c>
    </row>
    <row r="342" spans="1:9" s="637" customFormat="1" ht="27.75" customHeight="1" outlineLevel="1" thickBot="1" x14ac:dyDescent="0.3">
      <c r="A342" s="798"/>
      <c r="B342" s="799"/>
      <c r="C342" s="822"/>
      <c r="D342" s="823"/>
      <c r="E342" s="802" t="s">
        <v>12</v>
      </c>
      <c r="F342" s="803"/>
      <c r="G342" s="707"/>
      <c r="H342" s="706"/>
      <c r="I342" s="707"/>
    </row>
    <row r="343" spans="1:9" s="637" customFormat="1" ht="24" customHeight="1" outlineLevel="1" thickBot="1" x14ac:dyDescent="0.3">
      <c r="A343" s="798"/>
      <c r="B343" s="799"/>
      <c r="C343" s="822"/>
      <c r="D343" s="823"/>
      <c r="E343" s="802">
        <v>5112</v>
      </c>
      <c r="F343" s="803"/>
      <c r="G343" s="707">
        <f>H343+I343</f>
        <v>0</v>
      </c>
      <c r="H343" s="706"/>
      <c r="I343" s="707"/>
    </row>
    <row r="344" spans="1:9" s="637" customFormat="1" ht="18.75" customHeight="1" outlineLevel="1" thickBot="1" x14ac:dyDescent="0.3">
      <c r="A344" s="798"/>
      <c r="B344" s="799"/>
      <c r="C344" s="822"/>
      <c r="D344" s="823"/>
      <c r="E344" s="802">
        <v>5134</v>
      </c>
      <c r="F344" s="803"/>
      <c r="G344" s="707">
        <f>H344+I344</f>
        <v>0</v>
      </c>
      <c r="H344" s="706"/>
      <c r="I344" s="707"/>
    </row>
    <row r="345" spans="1:9" s="637" customFormat="1" ht="32.25" customHeight="1" outlineLevel="1" thickBot="1" x14ac:dyDescent="0.3">
      <c r="A345" s="798">
        <v>2460</v>
      </c>
      <c r="B345" s="849" t="s">
        <v>72</v>
      </c>
      <c r="C345" s="825">
        <v>6</v>
      </c>
      <c r="D345" s="826">
        <v>0</v>
      </c>
      <c r="E345" s="827" t="s">
        <v>388</v>
      </c>
      <c r="F345" s="829" t="s">
        <v>389</v>
      </c>
      <c r="G345" s="622">
        <f>H345+I345</f>
        <v>0</v>
      </c>
      <c r="H345" s="621">
        <f>H347</f>
        <v>0</v>
      </c>
      <c r="I345" s="622">
        <f>I347</f>
        <v>0</v>
      </c>
    </row>
    <row r="346" spans="1:9" s="639" customFormat="1" ht="47.25" hidden="1" customHeight="1" outlineLevel="1" thickBot="1" x14ac:dyDescent="0.3">
      <c r="A346" s="798"/>
      <c r="B346" s="824"/>
      <c r="C346" s="825"/>
      <c r="D346" s="826"/>
      <c r="E346" s="802" t="s">
        <v>807</v>
      </c>
      <c r="F346" s="829"/>
      <c r="G346" s="622"/>
      <c r="H346" s="621"/>
      <c r="I346" s="622"/>
    </row>
    <row r="347" spans="1:9" s="637" customFormat="1" ht="47.25" hidden="1" customHeight="1" outlineLevel="1" thickBot="1" x14ac:dyDescent="0.3">
      <c r="A347" s="798">
        <v>2461</v>
      </c>
      <c r="B347" s="851" t="s">
        <v>72</v>
      </c>
      <c r="C347" s="822">
        <v>6</v>
      </c>
      <c r="D347" s="823">
        <v>1</v>
      </c>
      <c r="E347" s="802" t="s">
        <v>390</v>
      </c>
      <c r="F347" s="835" t="s">
        <v>389</v>
      </c>
      <c r="G347" s="622">
        <f>H347+I347</f>
        <v>0</v>
      </c>
      <c r="H347" s="621">
        <f>H349+H350</f>
        <v>0</v>
      </c>
      <c r="I347" s="622">
        <f>I349+I350</f>
        <v>0</v>
      </c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12</v>
      </c>
      <c r="F348" s="803"/>
      <c r="G348" s="622"/>
      <c r="H348" s="621"/>
      <c r="I348" s="622"/>
    </row>
    <row r="349" spans="1:9" s="637" customFormat="1" ht="47.25" hidden="1" customHeight="1" outlineLevel="1" thickBot="1" x14ac:dyDescent="0.3">
      <c r="A349" s="798"/>
      <c r="B349" s="799"/>
      <c r="C349" s="822"/>
      <c r="D349" s="823"/>
      <c r="E349" s="802"/>
      <c r="F349" s="803"/>
      <c r="G349" s="622">
        <f>H349+I349</f>
        <v>0</v>
      </c>
      <c r="H349" s="621"/>
      <c r="I349" s="622"/>
    </row>
    <row r="350" spans="1:9" s="637" customFormat="1" ht="47.25" hidden="1" customHeight="1" outlineLevel="1" thickBot="1" x14ac:dyDescent="0.3">
      <c r="A350" s="798"/>
      <c r="B350" s="799"/>
      <c r="C350" s="822"/>
      <c r="D350" s="823"/>
      <c r="E350" s="802" t="s">
        <v>13</v>
      </c>
      <c r="F350" s="803"/>
      <c r="G350" s="622">
        <f>H350+I350</f>
        <v>0</v>
      </c>
      <c r="H350" s="621"/>
      <c r="I350" s="622"/>
    </row>
    <row r="351" spans="1:9" s="637" customFormat="1" ht="47.25" customHeight="1" outlineLevel="1" thickBot="1" x14ac:dyDescent="0.3">
      <c r="A351" s="798">
        <v>2470</v>
      </c>
      <c r="B351" s="849" t="s">
        <v>72</v>
      </c>
      <c r="C351" s="825">
        <v>7</v>
      </c>
      <c r="D351" s="826">
        <v>0</v>
      </c>
      <c r="E351" s="827" t="s">
        <v>391</v>
      </c>
      <c r="F351" s="847" t="s">
        <v>392</v>
      </c>
      <c r="G351" s="622">
        <f>H351+I351</f>
        <v>0</v>
      </c>
      <c r="H351" s="621">
        <f>H353+H357+H361+H365</f>
        <v>0</v>
      </c>
      <c r="I351" s="622">
        <f>I353+I357+I361+I365</f>
        <v>0</v>
      </c>
    </row>
    <row r="352" spans="1:9" s="639" customFormat="1" ht="47.25" customHeight="1" outlineLevel="1" thickBot="1" x14ac:dyDescent="0.3">
      <c r="A352" s="798"/>
      <c r="B352" s="824"/>
      <c r="C352" s="825"/>
      <c r="D352" s="826"/>
      <c r="E352" s="802" t="s">
        <v>807</v>
      </c>
      <c r="F352" s="829"/>
      <c r="G352" s="622"/>
      <c r="H352" s="621"/>
      <c r="I352" s="622"/>
    </row>
    <row r="353" spans="1:9" s="637" customFormat="1" ht="47.25" customHeight="1" outlineLevel="1" thickBot="1" x14ac:dyDescent="0.3">
      <c r="A353" s="798">
        <v>2471</v>
      </c>
      <c r="B353" s="851" t="s">
        <v>72</v>
      </c>
      <c r="C353" s="822">
        <v>7</v>
      </c>
      <c r="D353" s="823">
        <v>1</v>
      </c>
      <c r="E353" s="802" t="s">
        <v>393</v>
      </c>
      <c r="F353" s="835" t="s">
        <v>394</v>
      </c>
      <c r="G353" s="622">
        <f>H353+I353</f>
        <v>0</v>
      </c>
      <c r="H353" s="621">
        <f>H355+H356</f>
        <v>0</v>
      </c>
      <c r="I353" s="622">
        <f>I355+I356</f>
        <v>0</v>
      </c>
    </row>
    <row r="354" spans="1:9" s="637" customFormat="1" ht="47.25" customHeight="1" outlineLevel="1" thickBot="1" x14ac:dyDescent="0.3">
      <c r="A354" s="798"/>
      <c r="B354" s="799"/>
      <c r="C354" s="822"/>
      <c r="D354" s="823"/>
      <c r="E354" s="802" t="s">
        <v>12</v>
      </c>
      <c r="F354" s="803"/>
      <c r="G354" s="622"/>
      <c r="H354" s="621"/>
      <c r="I354" s="622"/>
    </row>
    <row r="355" spans="1:9" s="637" customFormat="1" ht="29.25" customHeight="1" outlineLevel="1" thickBot="1" x14ac:dyDescent="0.3">
      <c r="A355" s="798"/>
      <c r="B355" s="799"/>
      <c r="C355" s="822"/>
      <c r="D355" s="823"/>
      <c r="E355" s="802" t="s">
        <v>13</v>
      </c>
      <c r="F355" s="803"/>
      <c r="G355" s="622">
        <f>H355+I355</f>
        <v>0</v>
      </c>
      <c r="H355" s="621"/>
      <c r="I355" s="622"/>
    </row>
    <row r="356" spans="1:9" s="637" customFormat="1" ht="47.25" hidden="1" customHeight="1" outlineLevel="1" thickBot="1" x14ac:dyDescent="0.3">
      <c r="A356" s="798"/>
      <c r="B356" s="799"/>
      <c r="C356" s="822"/>
      <c r="D356" s="823"/>
      <c r="E356" s="802" t="s">
        <v>13</v>
      </c>
      <c r="F356" s="803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8">
        <v>2472</v>
      </c>
      <c r="B357" s="851" t="s">
        <v>72</v>
      </c>
      <c r="C357" s="822">
        <v>7</v>
      </c>
      <c r="D357" s="823">
        <v>2</v>
      </c>
      <c r="E357" s="802" t="s">
        <v>395</v>
      </c>
      <c r="F357" s="858" t="s">
        <v>396</v>
      </c>
      <c r="G357" s="622">
        <f>H357+I357</f>
        <v>0</v>
      </c>
      <c r="H357" s="621">
        <f>H359+H360</f>
        <v>0</v>
      </c>
      <c r="I357" s="622">
        <f>I359+I360</f>
        <v>0</v>
      </c>
    </row>
    <row r="358" spans="1:9" s="637" customFormat="1" ht="30" customHeight="1" outlineLevel="1" thickBot="1" x14ac:dyDescent="0.3">
      <c r="A358" s="798"/>
      <c r="B358" s="799"/>
      <c r="C358" s="822"/>
      <c r="D358" s="823"/>
      <c r="E358" s="802" t="s">
        <v>12</v>
      </c>
      <c r="F358" s="803"/>
      <c r="G358" s="622"/>
      <c r="H358" s="621"/>
      <c r="I358" s="622"/>
    </row>
    <row r="359" spans="1:9" s="637" customFormat="1" ht="47.25" hidden="1" customHeight="1" outlineLevel="1" thickBot="1" x14ac:dyDescent="0.3">
      <c r="A359" s="798"/>
      <c r="B359" s="799"/>
      <c r="C359" s="822"/>
      <c r="D359" s="823"/>
      <c r="E359" s="802" t="s">
        <v>13</v>
      </c>
      <c r="F359" s="803"/>
      <c r="G359" s="622">
        <f>H359+I359</f>
        <v>0</v>
      </c>
      <c r="H359" s="621"/>
      <c r="I359" s="622"/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13</v>
      </c>
      <c r="F360" s="803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8">
        <v>2473</v>
      </c>
      <c r="B361" s="851" t="s">
        <v>72</v>
      </c>
      <c r="C361" s="822">
        <v>7</v>
      </c>
      <c r="D361" s="823">
        <v>3</v>
      </c>
      <c r="E361" s="802" t="s">
        <v>397</v>
      </c>
      <c r="F361" s="835" t="s">
        <v>398</v>
      </c>
      <c r="G361" s="622">
        <f>H361+I361</f>
        <v>0</v>
      </c>
      <c r="H361" s="621">
        <f>H363+H364</f>
        <v>0</v>
      </c>
      <c r="I361" s="622">
        <f>I363+I364</f>
        <v>0</v>
      </c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12</v>
      </c>
      <c r="F362" s="803"/>
      <c r="G362" s="622"/>
      <c r="H362" s="621"/>
      <c r="I362" s="622"/>
    </row>
    <row r="363" spans="1:9" s="637" customFormat="1" ht="47.25" hidden="1" customHeight="1" outlineLevel="1" thickBot="1" x14ac:dyDescent="0.3">
      <c r="A363" s="798"/>
      <c r="B363" s="799"/>
      <c r="C363" s="822"/>
      <c r="D363" s="823"/>
      <c r="E363" s="802" t="s">
        <v>13</v>
      </c>
      <c r="F363" s="803"/>
      <c r="G363" s="622">
        <f>H363+I363</f>
        <v>0</v>
      </c>
      <c r="H363" s="621"/>
      <c r="I363" s="622"/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13</v>
      </c>
      <c r="F364" s="803"/>
      <c r="G364" s="622">
        <f>H364+I364</f>
        <v>0</v>
      </c>
      <c r="H364" s="621"/>
      <c r="I364" s="622"/>
    </row>
    <row r="365" spans="1:9" s="637" customFormat="1" ht="24.75" customHeight="1" outlineLevel="1" thickBot="1" x14ac:dyDescent="0.3">
      <c r="A365" s="798">
        <v>2474</v>
      </c>
      <c r="B365" s="851" t="s">
        <v>72</v>
      </c>
      <c r="C365" s="822">
        <v>7</v>
      </c>
      <c r="D365" s="823">
        <v>4</v>
      </c>
      <c r="E365" s="802" t="s">
        <v>399</v>
      </c>
      <c r="F365" s="803" t="s">
        <v>400</v>
      </c>
      <c r="G365" s="622">
        <f>H365+I365</f>
        <v>0</v>
      </c>
      <c r="H365" s="621">
        <f>H367+H368</f>
        <v>0</v>
      </c>
      <c r="I365" s="622">
        <f>I367+I368</f>
        <v>0</v>
      </c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12</v>
      </c>
      <c r="F366" s="803"/>
      <c r="G366" s="622"/>
      <c r="H366" s="621"/>
      <c r="I366" s="622"/>
    </row>
    <row r="367" spans="1:9" s="637" customFormat="1" ht="47.25" hidden="1" customHeight="1" outlineLevel="1" thickBot="1" x14ac:dyDescent="0.3">
      <c r="A367" s="798"/>
      <c r="B367" s="799"/>
      <c r="C367" s="822"/>
      <c r="D367" s="823"/>
      <c r="E367" s="802" t="s">
        <v>13</v>
      </c>
      <c r="F367" s="803"/>
      <c r="G367" s="622">
        <f>H367+I367</f>
        <v>0</v>
      </c>
      <c r="H367" s="621"/>
      <c r="I367" s="622"/>
    </row>
    <row r="368" spans="1:9" s="637" customFormat="1" ht="47.25" hidden="1" customHeight="1" outlineLevel="1" thickBot="1" x14ac:dyDescent="0.3">
      <c r="A368" s="798"/>
      <c r="B368" s="799"/>
      <c r="C368" s="822"/>
      <c r="D368" s="823"/>
      <c r="E368" s="802" t="s">
        <v>13</v>
      </c>
      <c r="F368" s="803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8">
        <v>2480</v>
      </c>
      <c r="B369" s="849" t="s">
        <v>72</v>
      </c>
      <c r="C369" s="825">
        <v>8</v>
      </c>
      <c r="D369" s="826">
        <v>0</v>
      </c>
      <c r="E369" s="827" t="s">
        <v>401</v>
      </c>
      <c r="F369" s="829" t="s">
        <v>402</v>
      </c>
      <c r="G369" s="622">
        <f>H369+I369</f>
        <v>0</v>
      </c>
      <c r="H369" s="621">
        <f>H371+H375+H379+H383</f>
        <v>0</v>
      </c>
      <c r="I369" s="622">
        <f>I371+I375+I379+I383</f>
        <v>0</v>
      </c>
    </row>
    <row r="370" spans="1:9" s="639" customFormat="1" ht="47.25" hidden="1" customHeight="1" outlineLevel="1" thickBot="1" x14ac:dyDescent="0.3">
      <c r="A370" s="798"/>
      <c r="B370" s="824"/>
      <c r="C370" s="825"/>
      <c r="D370" s="826"/>
      <c r="E370" s="802" t="s">
        <v>807</v>
      </c>
      <c r="F370" s="829"/>
      <c r="G370" s="622"/>
      <c r="H370" s="621"/>
      <c r="I370" s="622"/>
    </row>
    <row r="371" spans="1:9" s="637" customFormat="1" ht="39.75" customHeight="1" outlineLevel="1" thickBot="1" x14ac:dyDescent="0.3">
      <c r="A371" s="798">
        <v>2481</v>
      </c>
      <c r="B371" s="851" t="s">
        <v>72</v>
      </c>
      <c r="C371" s="822">
        <v>8</v>
      </c>
      <c r="D371" s="823">
        <v>1</v>
      </c>
      <c r="E371" s="802" t="s">
        <v>403</v>
      </c>
      <c r="F371" s="835" t="s">
        <v>404</v>
      </c>
      <c r="G371" s="622">
        <f>H371+I371</f>
        <v>0</v>
      </c>
      <c r="H371" s="621">
        <f>H373+H374</f>
        <v>0</v>
      </c>
      <c r="I371" s="622">
        <f>I373+I374</f>
        <v>0</v>
      </c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12</v>
      </c>
      <c r="F372" s="803"/>
      <c r="G372" s="622"/>
      <c r="H372" s="621"/>
      <c r="I372" s="622"/>
    </row>
    <row r="373" spans="1:9" s="637" customFormat="1" ht="47.25" hidden="1" customHeight="1" outlineLevel="1" thickBot="1" x14ac:dyDescent="0.3">
      <c r="A373" s="798"/>
      <c r="B373" s="799"/>
      <c r="C373" s="822"/>
      <c r="D373" s="823"/>
      <c r="E373" s="802" t="s">
        <v>13</v>
      </c>
      <c r="F373" s="803"/>
      <c r="G373" s="622">
        <f>H373+I373</f>
        <v>0</v>
      </c>
      <c r="H373" s="621"/>
      <c r="I373" s="622"/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13</v>
      </c>
      <c r="F374" s="803"/>
      <c r="G374" s="622">
        <f>H374+I374</f>
        <v>0</v>
      </c>
      <c r="H374" s="621"/>
      <c r="I374" s="622"/>
    </row>
    <row r="375" spans="1:9" s="637" customFormat="1" ht="38.25" customHeight="1" outlineLevel="1" thickBot="1" x14ac:dyDescent="0.3">
      <c r="A375" s="798">
        <v>2482</v>
      </c>
      <c r="B375" s="851" t="s">
        <v>72</v>
      </c>
      <c r="C375" s="822">
        <v>8</v>
      </c>
      <c r="D375" s="823">
        <v>2</v>
      </c>
      <c r="E375" s="802" t="s">
        <v>405</v>
      </c>
      <c r="F375" s="835" t="s">
        <v>406</v>
      </c>
      <c r="G375" s="622">
        <f>H375+I375</f>
        <v>0</v>
      </c>
      <c r="H375" s="621">
        <f>H377+H378</f>
        <v>0</v>
      </c>
      <c r="I375" s="622">
        <f>I377+I378</f>
        <v>0</v>
      </c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12</v>
      </c>
      <c r="F376" s="803"/>
      <c r="G376" s="622"/>
      <c r="H376" s="621"/>
      <c r="I376" s="622"/>
    </row>
    <row r="377" spans="1:9" s="637" customFormat="1" ht="47.25" hidden="1" customHeight="1" outlineLevel="1" thickBot="1" x14ac:dyDescent="0.3">
      <c r="A377" s="798"/>
      <c r="B377" s="799"/>
      <c r="C377" s="822"/>
      <c r="D377" s="823"/>
      <c r="E377" s="802" t="s">
        <v>13</v>
      </c>
      <c r="F377" s="803"/>
      <c r="G377" s="622">
        <f>H377+I377</f>
        <v>0</v>
      </c>
      <c r="H377" s="621"/>
      <c r="I377" s="622"/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13</v>
      </c>
      <c r="F378" s="803"/>
      <c r="G378" s="622">
        <f>H378+I378</f>
        <v>0</v>
      </c>
      <c r="H378" s="621"/>
      <c r="I378" s="622"/>
    </row>
    <row r="379" spans="1:9" s="637" customFormat="1" ht="37.5" customHeight="1" outlineLevel="1" thickBot="1" x14ac:dyDescent="0.3">
      <c r="A379" s="798">
        <v>2483</v>
      </c>
      <c r="B379" s="851" t="s">
        <v>72</v>
      </c>
      <c r="C379" s="822">
        <v>8</v>
      </c>
      <c r="D379" s="823">
        <v>3</v>
      </c>
      <c r="E379" s="802" t="s">
        <v>407</v>
      </c>
      <c r="F379" s="835" t="s">
        <v>408</v>
      </c>
      <c r="G379" s="622">
        <f>H379+I379</f>
        <v>0</v>
      </c>
      <c r="H379" s="621">
        <f>H381+H382</f>
        <v>0</v>
      </c>
      <c r="I379" s="622">
        <f>I381+I382</f>
        <v>0</v>
      </c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12</v>
      </c>
      <c r="F380" s="803"/>
      <c r="G380" s="622"/>
      <c r="H380" s="621"/>
      <c r="I380" s="622"/>
    </row>
    <row r="381" spans="1:9" s="637" customFormat="1" ht="47.25" hidden="1" customHeight="1" outlineLevel="1" thickBot="1" x14ac:dyDescent="0.3">
      <c r="A381" s="798"/>
      <c r="B381" s="799"/>
      <c r="C381" s="822"/>
      <c r="D381" s="823"/>
      <c r="E381" s="802" t="s">
        <v>13</v>
      </c>
      <c r="F381" s="803"/>
      <c r="G381" s="622">
        <f>H381+I381</f>
        <v>0</v>
      </c>
      <c r="H381" s="621"/>
      <c r="I381" s="622"/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13</v>
      </c>
      <c r="F382" s="803"/>
      <c r="G382" s="622">
        <f>H382+I382</f>
        <v>0</v>
      </c>
      <c r="H382" s="621"/>
      <c r="I382" s="622"/>
    </row>
    <row r="383" spans="1:9" s="637" customFormat="1" ht="36" customHeight="1" outlineLevel="1" thickBot="1" x14ac:dyDescent="0.3">
      <c r="A383" s="798">
        <v>2484</v>
      </c>
      <c r="B383" s="851" t="s">
        <v>72</v>
      </c>
      <c r="C383" s="822">
        <v>8</v>
      </c>
      <c r="D383" s="823">
        <v>4</v>
      </c>
      <c r="E383" s="802" t="s">
        <v>409</v>
      </c>
      <c r="F383" s="835" t="s">
        <v>410</v>
      </c>
      <c r="G383" s="622">
        <f>H383+I383</f>
        <v>0</v>
      </c>
      <c r="H383" s="621">
        <f>H385+H386</f>
        <v>0</v>
      </c>
      <c r="I383" s="622">
        <f>I385+I386</f>
        <v>0</v>
      </c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12</v>
      </c>
      <c r="F384" s="803"/>
      <c r="G384" s="622"/>
      <c r="H384" s="621"/>
      <c r="I384" s="622"/>
    </row>
    <row r="385" spans="1:9" s="637" customFormat="1" ht="47.25" hidden="1" customHeight="1" outlineLevel="1" thickBot="1" x14ac:dyDescent="0.3">
      <c r="A385" s="798"/>
      <c r="B385" s="799"/>
      <c r="C385" s="822"/>
      <c r="D385" s="823"/>
      <c r="E385" s="802" t="s">
        <v>13</v>
      </c>
      <c r="F385" s="803"/>
      <c r="G385" s="622">
        <f>H385+I385</f>
        <v>0</v>
      </c>
      <c r="H385" s="621"/>
      <c r="I385" s="622"/>
    </row>
    <row r="386" spans="1:9" s="637" customFormat="1" ht="47.25" hidden="1" customHeight="1" outlineLevel="1" thickBot="1" x14ac:dyDescent="0.3">
      <c r="A386" s="798"/>
      <c r="B386" s="799"/>
      <c r="C386" s="822"/>
      <c r="D386" s="823"/>
      <c r="E386" s="802" t="s">
        <v>13</v>
      </c>
      <c r="F386" s="803"/>
      <c r="G386" s="622">
        <f>H386+I386</f>
        <v>0</v>
      </c>
      <c r="H386" s="621"/>
      <c r="I386" s="622"/>
    </row>
    <row r="387" spans="1:9" s="637" customFormat="1" ht="47.25" customHeight="1" outlineLevel="1" thickBot="1" x14ac:dyDescent="0.3">
      <c r="A387" s="798">
        <v>2490</v>
      </c>
      <c r="B387" s="849" t="s">
        <v>72</v>
      </c>
      <c r="C387" s="825">
        <v>9</v>
      </c>
      <c r="D387" s="826">
        <v>0</v>
      </c>
      <c r="E387" s="827" t="s">
        <v>417</v>
      </c>
      <c r="F387" s="829" t="s">
        <v>418</v>
      </c>
      <c r="G387" s="707">
        <f>H387+I387</f>
        <v>-600000</v>
      </c>
      <c r="H387" s="706">
        <f>H389</f>
        <v>0</v>
      </c>
      <c r="I387" s="707">
        <f>I389</f>
        <v>-600000</v>
      </c>
    </row>
    <row r="388" spans="1:9" s="639" customFormat="1" ht="16.5" outlineLevel="1" thickBot="1" x14ac:dyDescent="0.3">
      <c r="A388" s="798"/>
      <c r="B388" s="824"/>
      <c r="C388" s="825"/>
      <c r="D388" s="826"/>
      <c r="E388" s="802" t="s">
        <v>807</v>
      </c>
      <c r="F388" s="829"/>
      <c r="G388" s="707"/>
      <c r="H388" s="706"/>
      <c r="I388" s="707"/>
    </row>
    <row r="389" spans="1:9" s="637" customFormat="1" ht="16.5" outlineLevel="1" thickBot="1" x14ac:dyDescent="0.3">
      <c r="A389" s="798">
        <v>2491</v>
      </c>
      <c r="B389" s="851" t="s">
        <v>72</v>
      </c>
      <c r="C389" s="822">
        <v>9</v>
      </c>
      <c r="D389" s="823">
        <v>1</v>
      </c>
      <c r="E389" s="802" t="s">
        <v>799</v>
      </c>
      <c r="F389" s="835" t="s">
        <v>419</v>
      </c>
      <c r="G389" s="707">
        <f>H389+I389</f>
        <v>-600000</v>
      </c>
      <c r="H389" s="706">
        <f>H391+H392</f>
        <v>0</v>
      </c>
      <c r="I389" s="707">
        <f>I391+I392</f>
        <v>-600000</v>
      </c>
    </row>
    <row r="390" spans="1:9" s="637" customFormat="1" ht="26.25" customHeight="1" outlineLevel="1" thickBot="1" x14ac:dyDescent="0.3">
      <c r="A390" s="798"/>
      <c r="B390" s="799"/>
      <c r="C390" s="822"/>
      <c r="D390" s="823"/>
      <c r="E390" s="802" t="s">
        <v>12</v>
      </c>
      <c r="F390" s="803"/>
      <c r="G390" s="707"/>
      <c r="H390" s="706"/>
      <c r="I390" s="707"/>
    </row>
    <row r="391" spans="1:9" s="637" customFormat="1" ht="15" customHeight="1" outlineLevel="1" thickBot="1" x14ac:dyDescent="0.3">
      <c r="A391" s="798"/>
      <c r="B391" s="799"/>
      <c r="C391" s="822"/>
      <c r="D391" s="823"/>
      <c r="E391" s="802">
        <v>6501</v>
      </c>
      <c r="F391" s="803"/>
      <c r="G391" s="707">
        <f>H391+I391</f>
        <v>-600000</v>
      </c>
      <c r="H391" s="706"/>
      <c r="I391" s="707">
        <f>Sheet3!F226</f>
        <v>-600000</v>
      </c>
    </row>
    <row r="392" spans="1:9" s="637" customFormat="1" ht="16.5" hidden="1" outlineLevel="1" thickBot="1" x14ac:dyDescent="0.3">
      <c r="A392" s="798"/>
      <c r="B392" s="799"/>
      <c r="C392" s="822"/>
      <c r="D392" s="823"/>
      <c r="E392" s="802" t="s">
        <v>13</v>
      </c>
      <c r="F392" s="803"/>
      <c r="G392" s="622">
        <f>H392+I392</f>
        <v>0</v>
      </c>
      <c r="H392" s="621"/>
      <c r="I392" s="622"/>
    </row>
    <row r="393" spans="1:9" s="842" customFormat="1" ht="35.25" customHeight="1" thickBot="1" x14ac:dyDescent="0.25">
      <c r="A393" s="838">
        <v>2500</v>
      </c>
      <c r="B393" s="849" t="s">
        <v>74</v>
      </c>
      <c r="C393" s="825">
        <v>0</v>
      </c>
      <c r="D393" s="826">
        <v>0</v>
      </c>
      <c r="E393" s="850" t="s">
        <v>870</v>
      </c>
      <c r="F393" s="840" t="s">
        <v>420</v>
      </c>
      <c r="G393" s="707">
        <f>H393+I393</f>
        <v>158800</v>
      </c>
      <c r="H393" s="707">
        <f>H395+H412+H418+H424+H430+H436</f>
        <v>138800</v>
      </c>
      <c r="I393" s="859">
        <f>I395+I412+I418+I424+I430+I436</f>
        <v>20000</v>
      </c>
    </row>
    <row r="394" spans="1:9" s="637" customFormat="1" ht="11.25" customHeight="1" outlineLevel="1" thickBot="1" x14ac:dyDescent="0.3">
      <c r="A394" s="843"/>
      <c r="B394" s="824"/>
      <c r="C394" s="844"/>
      <c r="D394" s="845"/>
      <c r="E394" s="802" t="s">
        <v>806</v>
      </c>
      <c r="F394" s="846"/>
      <c r="G394" s="706"/>
      <c r="H394" s="706"/>
      <c r="I394" s="860"/>
    </row>
    <row r="395" spans="1:9" s="637" customFormat="1" ht="16.5" outlineLevel="2" thickBot="1" x14ac:dyDescent="0.3">
      <c r="A395" s="798">
        <v>2510</v>
      </c>
      <c r="B395" s="849" t="s">
        <v>74</v>
      </c>
      <c r="C395" s="825">
        <v>1</v>
      </c>
      <c r="D395" s="826">
        <v>0</v>
      </c>
      <c r="E395" s="827" t="s">
        <v>421</v>
      </c>
      <c r="F395" s="829" t="s">
        <v>422</v>
      </c>
      <c r="G395" s="706">
        <f>H395+I395</f>
        <v>158800</v>
      </c>
      <c r="H395" s="706">
        <f>H397</f>
        <v>138800</v>
      </c>
      <c r="I395" s="860">
        <f>I397</f>
        <v>20000</v>
      </c>
    </row>
    <row r="396" spans="1:9" s="639" customFormat="1" ht="16.5" customHeight="1" outlineLevel="2" thickBot="1" x14ac:dyDescent="0.3">
      <c r="A396" s="798"/>
      <c r="B396" s="824"/>
      <c r="C396" s="825"/>
      <c r="D396" s="826"/>
      <c r="E396" s="802" t="s">
        <v>807</v>
      </c>
      <c r="F396" s="829"/>
      <c r="G396" s="706"/>
      <c r="H396" s="706"/>
      <c r="I396" s="860"/>
    </row>
    <row r="397" spans="1:9" s="637" customFormat="1" ht="19.5" customHeight="1" outlineLevel="2" thickBot="1" x14ac:dyDescent="0.3">
      <c r="A397" s="798">
        <v>2511</v>
      </c>
      <c r="B397" s="851" t="s">
        <v>74</v>
      </c>
      <c r="C397" s="822">
        <v>1</v>
      </c>
      <c r="D397" s="823">
        <v>1</v>
      </c>
      <c r="E397" s="802" t="s">
        <v>970</v>
      </c>
      <c r="F397" s="835" t="s">
        <v>423</v>
      </c>
      <c r="G397" s="706">
        <f>H397+I397</f>
        <v>158800</v>
      </c>
      <c r="H397" s="706">
        <f>H399+H405+H401+H408+H409+H400+H403+H404+H406+H407+H402</f>
        <v>138800</v>
      </c>
      <c r="I397" s="860">
        <f>I399+I405+I410+I411</f>
        <v>20000</v>
      </c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 t="s">
        <v>12</v>
      </c>
      <c r="F398" s="803"/>
      <c r="G398" s="621"/>
      <c r="H398" s="621"/>
      <c r="I398" s="621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4111</v>
      </c>
      <c r="F399" s="803"/>
      <c r="G399" s="706">
        <f t="shared" ref="G399:G412" si="9">H399+I399</f>
        <v>83000</v>
      </c>
      <c r="H399" s="706">
        <v>83000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4112</v>
      </c>
      <c r="F400" s="803"/>
      <c r="G400" s="706">
        <f t="shared" si="9"/>
        <v>20000</v>
      </c>
      <c r="H400" s="706">
        <v>20000</v>
      </c>
      <c r="I400" s="706"/>
    </row>
    <row r="401" spans="1:9" s="637" customFormat="1" ht="18" customHeight="1" outlineLevel="2" thickBot="1" x14ac:dyDescent="0.3">
      <c r="A401" s="798"/>
      <c r="B401" s="799"/>
      <c r="C401" s="822"/>
      <c r="D401" s="823"/>
      <c r="E401" s="802">
        <v>4239</v>
      </c>
      <c r="F401" s="803"/>
      <c r="G401" s="706">
        <f t="shared" si="9"/>
        <v>20020</v>
      </c>
      <c r="H401" s="706">
        <v>20020</v>
      </c>
      <c r="I401" s="706"/>
    </row>
    <row r="402" spans="1:9" s="637" customFormat="1" ht="22.5" hidden="1" customHeight="1" outlineLevel="2" thickBot="1" x14ac:dyDescent="0.3">
      <c r="A402" s="798"/>
      <c r="B402" s="799"/>
      <c r="C402" s="822"/>
      <c r="D402" s="823"/>
      <c r="E402" s="802">
        <v>4241</v>
      </c>
      <c r="F402" s="803"/>
      <c r="G402" s="706">
        <f t="shared" si="9"/>
        <v>0</v>
      </c>
      <c r="H402" s="706"/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4252</v>
      </c>
      <c r="F403" s="803"/>
      <c r="G403" s="706">
        <f t="shared" si="9"/>
        <v>500</v>
      </c>
      <c r="H403" s="706">
        <v>500</v>
      </c>
      <c r="I403" s="706"/>
    </row>
    <row r="404" spans="1:9" s="637" customFormat="1" ht="22.5" customHeight="1" outlineLevel="2" thickBot="1" x14ac:dyDescent="0.3">
      <c r="A404" s="798"/>
      <c r="B404" s="799"/>
      <c r="C404" s="822"/>
      <c r="D404" s="823"/>
      <c r="E404" s="802">
        <v>4261</v>
      </c>
      <c r="F404" s="803"/>
      <c r="G404" s="706">
        <f t="shared" si="9"/>
        <v>130</v>
      </c>
      <c r="H404" s="706">
        <v>130</v>
      </c>
      <c r="I404" s="706"/>
    </row>
    <row r="405" spans="1:9" s="637" customFormat="1" ht="22.5" customHeight="1" outlineLevel="2" thickBot="1" x14ac:dyDescent="0.3">
      <c r="A405" s="798"/>
      <c r="B405" s="799"/>
      <c r="C405" s="822"/>
      <c r="D405" s="823"/>
      <c r="E405" s="802">
        <v>4264</v>
      </c>
      <c r="F405" s="803"/>
      <c r="G405" s="706">
        <f t="shared" si="9"/>
        <v>10567</v>
      </c>
      <c r="H405" s="706">
        <v>10567</v>
      </c>
      <c r="I405" s="706"/>
    </row>
    <row r="406" spans="1:9" s="637" customFormat="1" ht="22.5" customHeight="1" outlineLevel="2" thickBot="1" x14ac:dyDescent="0.3">
      <c r="A406" s="798"/>
      <c r="B406" s="799"/>
      <c r="C406" s="822"/>
      <c r="D406" s="823"/>
      <c r="E406" s="802">
        <v>4267</v>
      </c>
      <c r="F406" s="803"/>
      <c r="G406" s="706">
        <f t="shared" si="9"/>
        <v>900</v>
      </c>
      <c r="H406" s="706">
        <v>900</v>
      </c>
      <c r="I406" s="706"/>
    </row>
    <row r="407" spans="1:9" s="637" customFormat="1" ht="20.25" customHeight="1" outlineLevel="2" thickBot="1" x14ac:dyDescent="0.3">
      <c r="A407" s="798"/>
      <c r="B407" s="799"/>
      <c r="C407" s="822"/>
      <c r="D407" s="823"/>
      <c r="E407" s="802">
        <v>4269</v>
      </c>
      <c r="F407" s="803"/>
      <c r="G407" s="706">
        <f t="shared" si="9"/>
        <v>2883</v>
      </c>
      <c r="H407" s="706">
        <v>2883</v>
      </c>
      <c r="I407" s="706"/>
    </row>
    <row r="408" spans="1:9" s="637" customFormat="1" ht="22.5" hidden="1" customHeight="1" outlineLevel="2" thickBot="1" x14ac:dyDescent="0.3">
      <c r="A408" s="798"/>
      <c r="B408" s="799"/>
      <c r="C408" s="822"/>
      <c r="D408" s="823"/>
      <c r="E408" s="802">
        <v>4511</v>
      </c>
      <c r="F408" s="803"/>
      <c r="G408" s="706">
        <f t="shared" si="9"/>
        <v>0</v>
      </c>
      <c r="H408" s="706"/>
      <c r="I408" s="706"/>
    </row>
    <row r="409" spans="1:9" s="637" customFormat="1" ht="19.5" customHeight="1" outlineLevel="2" thickBot="1" x14ac:dyDescent="0.3">
      <c r="A409" s="798"/>
      <c r="B409" s="799"/>
      <c r="C409" s="822"/>
      <c r="D409" s="823"/>
      <c r="E409" s="802">
        <v>4823</v>
      </c>
      <c r="F409" s="803"/>
      <c r="G409" s="706">
        <f t="shared" si="9"/>
        <v>800</v>
      </c>
      <c r="H409" s="706">
        <v>800</v>
      </c>
      <c r="I409" s="706"/>
    </row>
    <row r="410" spans="1:9" s="637" customFormat="1" ht="22.5" hidden="1" customHeight="1" outlineLevel="2" thickBot="1" x14ac:dyDescent="0.3">
      <c r="A410" s="798"/>
      <c r="B410" s="799"/>
      <c r="C410" s="822"/>
      <c r="D410" s="823"/>
      <c r="E410" s="802">
        <v>5121</v>
      </c>
      <c r="F410" s="803"/>
      <c r="G410" s="706">
        <f t="shared" si="9"/>
        <v>0</v>
      </c>
      <c r="H410" s="706"/>
      <c r="I410" s="706"/>
    </row>
    <row r="411" spans="1:9" s="637" customFormat="1" ht="22.5" customHeight="1" outlineLevel="2" thickBot="1" x14ac:dyDescent="0.3">
      <c r="A411" s="798"/>
      <c r="B411" s="799"/>
      <c r="C411" s="822"/>
      <c r="D411" s="823"/>
      <c r="E411" s="802">
        <v>5129</v>
      </c>
      <c r="F411" s="803"/>
      <c r="G411" s="706">
        <f t="shared" si="9"/>
        <v>20000</v>
      </c>
      <c r="H411" s="706"/>
      <c r="I411" s="706">
        <v>20000</v>
      </c>
    </row>
    <row r="412" spans="1:9" s="637" customFormat="1" ht="16.5" customHeight="1" outlineLevel="2" thickBot="1" x14ac:dyDescent="0.3">
      <c r="A412" s="798">
        <v>2520</v>
      </c>
      <c r="B412" s="849" t="s">
        <v>74</v>
      </c>
      <c r="C412" s="825">
        <v>2</v>
      </c>
      <c r="D412" s="826">
        <v>0</v>
      </c>
      <c r="E412" s="827" t="s">
        <v>424</v>
      </c>
      <c r="F412" s="829" t="s">
        <v>425</v>
      </c>
      <c r="G412" s="621">
        <f t="shared" si="9"/>
        <v>0</v>
      </c>
      <c r="H412" s="621">
        <f>H414</f>
        <v>0</v>
      </c>
      <c r="I412" s="621">
        <f>I414</f>
        <v>0</v>
      </c>
    </row>
    <row r="413" spans="1:9" s="639" customFormat="1" ht="16.5" customHeight="1" outlineLevel="2" thickBot="1" x14ac:dyDescent="0.3">
      <c r="A413" s="798"/>
      <c r="B413" s="824"/>
      <c r="C413" s="825"/>
      <c r="D413" s="826"/>
      <c r="E413" s="802" t="s">
        <v>807</v>
      </c>
      <c r="F413" s="829"/>
      <c r="G413" s="621"/>
      <c r="H413" s="621"/>
      <c r="I413" s="621"/>
    </row>
    <row r="414" spans="1:9" s="637" customFormat="1" ht="16.5" customHeight="1" outlineLevel="2" thickBot="1" x14ac:dyDescent="0.3">
      <c r="A414" s="798">
        <v>2521</v>
      </c>
      <c r="B414" s="851" t="s">
        <v>74</v>
      </c>
      <c r="C414" s="822">
        <v>2</v>
      </c>
      <c r="D414" s="823">
        <v>1</v>
      </c>
      <c r="E414" s="802" t="s">
        <v>426</v>
      </c>
      <c r="F414" s="835" t="s">
        <v>427</v>
      </c>
      <c r="G414" s="621">
        <f>H414+I414</f>
        <v>0</v>
      </c>
      <c r="H414" s="621">
        <f>H416+H417</f>
        <v>0</v>
      </c>
      <c r="I414" s="621">
        <f>I416+I417</f>
        <v>0</v>
      </c>
    </row>
    <row r="415" spans="1:9" s="637" customFormat="1" ht="15" customHeight="1" outlineLevel="2" thickBot="1" x14ac:dyDescent="0.3">
      <c r="A415" s="798"/>
      <c r="B415" s="799"/>
      <c r="C415" s="822"/>
      <c r="D415" s="823"/>
      <c r="E415" s="802" t="s">
        <v>12</v>
      </c>
      <c r="F415" s="803"/>
      <c r="G415" s="621"/>
      <c r="H415" s="621"/>
      <c r="I415" s="621"/>
    </row>
    <row r="416" spans="1:9" s="637" customFormat="1" ht="15" customHeight="1" outlineLevel="2" thickBot="1" x14ac:dyDescent="0.3">
      <c r="A416" s="798"/>
      <c r="B416" s="799"/>
      <c r="C416" s="822"/>
      <c r="D416" s="823"/>
      <c r="E416" s="802" t="s">
        <v>13</v>
      </c>
      <c r="F416" s="803"/>
      <c r="G416" s="621">
        <f>H416+I416</f>
        <v>0</v>
      </c>
      <c r="H416" s="621"/>
      <c r="I416" s="621"/>
    </row>
    <row r="417" spans="1:9" s="637" customFormat="1" ht="12.75" customHeight="1" outlineLevel="2" thickBot="1" x14ac:dyDescent="0.3">
      <c r="A417" s="798"/>
      <c r="B417" s="799"/>
      <c r="C417" s="822"/>
      <c r="D417" s="823"/>
      <c r="E417" s="802" t="s">
        <v>13</v>
      </c>
      <c r="F417" s="803"/>
      <c r="G417" s="621">
        <f>H417+I417</f>
        <v>0</v>
      </c>
      <c r="H417" s="621"/>
      <c r="I417" s="621"/>
    </row>
    <row r="418" spans="1:9" s="637" customFormat="1" ht="11.25" customHeight="1" outlineLevel="2" thickBot="1" x14ac:dyDescent="0.3">
      <c r="A418" s="798">
        <v>2530</v>
      </c>
      <c r="B418" s="849" t="s">
        <v>74</v>
      </c>
      <c r="C418" s="825">
        <v>3</v>
      </c>
      <c r="D418" s="826">
        <v>0</v>
      </c>
      <c r="E418" s="827" t="s">
        <v>428</v>
      </c>
      <c r="F418" s="829" t="s">
        <v>429</v>
      </c>
      <c r="G418" s="621">
        <f>H418+I418</f>
        <v>0</v>
      </c>
      <c r="H418" s="621">
        <f>H420</f>
        <v>0</v>
      </c>
      <c r="I418" s="621">
        <f>I420</f>
        <v>0</v>
      </c>
    </row>
    <row r="419" spans="1:9" s="639" customFormat="1" ht="12" customHeight="1" outlineLevel="2" thickBot="1" x14ac:dyDescent="0.3">
      <c r="A419" s="798"/>
      <c r="B419" s="824"/>
      <c r="C419" s="825"/>
      <c r="D419" s="826"/>
      <c r="E419" s="802" t="s">
        <v>807</v>
      </c>
      <c r="F419" s="829"/>
      <c r="G419" s="621"/>
      <c r="H419" s="621"/>
      <c r="I419" s="621"/>
    </row>
    <row r="420" spans="1:9" s="637" customFormat="1" ht="11.25" customHeight="1" outlineLevel="2" thickBot="1" x14ac:dyDescent="0.3">
      <c r="A420" s="798">
        <v>3531</v>
      </c>
      <c r="B420" s="851" t="s">
        <v>74</v>
      </c>
      <c r="C420" s="822">
        <v>3</v>
      </c>
      <c r="D420" s="823">
        <v>1</v>
      </c>
      <c r="E420" s="802" t="s">
        <v>428</v>
      </c>
      <c r="F420" s="835" t="s">
        <v>430</v>
      </c>
      <c r="G420" s="621">
        <f>H420+I420</f>
        <v>0</v>
      </c>
      <c r="H420" s="621">
        <f>H422+H423</f>
        <v>0</v>
      </c>
      <c r="I420" s="621">
        <f>I422+I423</f>
        <v>0</v>
      </c>
    </row>
    <row r="421" spans="1:9" s="637" customFormat="1" ht="12.75" customHeight="1" outlineLevel="2" thickBot="1" x14ac:dyDescent="0.3">
      <c r="A421" s="798"/>
      <c r="B421" s="799"/>
      <c r="C421" s="822"/>
      <c r="D421" s="823"/>
      <c r="E421" s="802" t="s">
        <v>12</v>
      </c>
      <c r="F421" s="803"/>
      <c r="G421" s="621"/>
      <c r="H421" s="621"/>
      <c r="I421" s="621"/>
    </row>
    <row r="422" spans="1:9" s="637" customFormat="1" ht="12" customHeight="1" outlineLevel="2" thickBot="1" x14ac:dyDescent="0.3">
      <c r="A422" s="798"/>
      <c r="B422" s="799"/>
      <c r="C422" s="822"/>
      <c r="D422" s="823"/>
      <c r="E422" s="802" t="s">
        <v>13</v>
      </c>
      <c r="F422" s="803"/>
      <c r="G422" s="621">
        <f>H422+I422</f>
        <v>0</v>
      </c>
      <c r="H422" s="621"/>
      <c r="I422" s="621"/>
    </row>
    <row r="423" spans="1:9" s="637" customFormat="1" ht="11.25" customHeight="1" outlineLevel="2" thickBot="1" x14ac:dyDescent="0.3">
      <c r="A423" s="798"/>
      <c r="B423" s="799"/>
      <c r="C423" s="822"/>
      <c r="D423" s="823"/>
      <c r="E423" s="802" t="s">
        <v>13</v>
      </c>
      <c r="F423" s="803"/>
      <c r="G423" s="621">
        <f>H423+I423</f>
        <v>0</v>
      </c>
      <c r="H423" s="621"/>
      <c r="I423" s="621"/>
    </row>
    <row r="424" spans="1:9" s="637" customFormat="1" ht="30" customHeight="1" outlineLevel="2" thickBot="1" x14ac:dyDescent="0.3">
      <c r="A424" s="798">
        <v>2540</v>
      </c>
      <c r="B424" s="849" t="s">
        <v>74</v>
      </c>
      <c r="C424" s="825">
        <v>4</v>
      </c>
      <c r="D424" s="826">
        <v>0</v>
      </c>
      <c r="E424" s="827" t="s">
        <v>431</v>
      </c>
      <c r="F424" s="829" t="s">
        <v>432</v>
      </c>
      <c r="G424" s="621">
        <f>H424+I424</f>
        <v>0</v>
      </c>
      <c r="H424" s="621">
        <f>H426</f>
        <v>0</v>
      </c>
      <c r="I424" s="621">
        <f>I426</f>
        <v>0</v>
      </c>
    </row>
    <row r="425" spans="1:9" s="639" customFormat="1" ht="12.75" customHeight="1" outlineLevel="2" thickBot="1" x14ac:dyDescent="0.3">
      <c r="A425" s="798"/>
      <c r="B425" s="824"/>
      <c r="C425" s="825"/>
      <c r="D425" s="826"/>
      <c r="E425" s="802" t="s">
        <v>807</v>
      </c>
      <c r="F425" s="829"/>
      <c r="G425" s="621"/>
      <c r="H425" s="621"/>
      <c r="I425" s="621"/>
    </row>
    <row r="426" spans="1:9" s="637" customFormat="1" ht="15" customHeight="1" outlineLevel="2" thickBot="1" x14ac:dyDescent="0.3">
      <c r="A426" s="798">
        <v>2541</v>
      </c>
      <c r="B426" s="851" t="s">
        <v>74</v>
      </c>
      <c r="C426" s="822">
        <v>4</v>
      </c>
      <c r="D426" s="823">
        <v>1</v>
      </c>
      <c r="E426" s="802" t="s">
        <v>431</v>
      </c>
      <c r="F426" s="835" t="s">
        <v>433</v>
      </c>
      <c r="G426" s="621">
        <f>H426+I426</f>
        <v>0</v>
      </c>
      <c r="H426" s="621">
        <f>H428+H429</f>
        <v>0</v>
      </c>
      <c r="I426" s="621">
        <f>I428+I429</f>
        <v>0</v>
      </c>
    </row>
    <row r="427" spans="1:9" s="637" customFormat="1" ht="15" customHeight="1" outlineLevel="2" thickBot="1" x14ac:dyDescent="0.3">
      <c r="A427" s="798"/>
      <c r="B427" s="799"/>
      <c r="C427" s="822"/>
      <c r="D427" s="823"/>
      <c r="E427" s="802" t="s">
        <v>12</v>
      </c>
      <c r="F427" s="803"/>
      <c r="G427" s="621"/>
      <c r="H427" s="621"/>
      <c r="I427" s="621"/>
    </row>
    <row r="428" spans="1:9" s="637" customFormat="1" ht="18.75" customHeight="1" outlineLevel="2" thickBot="1" x14ac:dyDescent="0.3">
      <c r="A428" s="798"/>
      <c r="B428" s="799"/>
      <c r="C428" s="822"/>
      <c r="D428" s="823"/>
      <c r="E428" s="802" t="s">
        <v>13</v>
      </c>
      <c r="F428" s="803"/>
      <c r="G428" s="621">
        <f>H428+I428</f>
        <v>0</v>
      </c>
      <c r="H428" s="621"/>
      <c r="I428" s="621"/>
    </row>
    <row r="429" spans="1:9" s="637" customFormat="1" ht="17.25" customHeight="1" outlineLevel="2" thickBot="1" x14ac:dyDescent="0.3">
      <c r="A429" s="798"/>
      <c r="B429" s="799"/>
      <c r="C429" s="822"/>
      <c r="D429" s="823"/>
      <c r="E429" s="802" t="s">
        <v>13</v>
      </c>
      <c r="F429" s="803"/>
      <c r="G429" s="621">
        <f>H429+I429</f>
        <v>0</v>
      </c>
      <c r="H429" s="621"/>
      <c r="I429" s="621"/>
    </row>
    <row r="430" spans="1:9" s="637" customFormat="1" ht="37.5" customHeight="1" outlineLevel="2" thickBot="1" x14ac:dyDescent="0.3">
      <c r="A430" s="798">
        <v>2550</v>
      </c>
      <c r="B430" s="849" t="s">
        <v>74</v>
      </c>
      <c r="C430" s="825">
        <v>5</v>
      </c>
      <c r="D430" s="826">
        <v>0</v>
      </c>
      <c r="E430" s="827" t="s">
        <v>434</v>
      </c>
      <c r="F430" s="829" t="s">
        <v>435</v>
      </c>
      <c r="G430" s="621">
        <f>H430+I430</f>
        <v>0</v>
      </c>
      <c r="H430" s="621">
        <f>H432</f>
        <v>0</v>
      </c>
      <c r="I430" s="621">
        <f>I432</f>
        <v>0</v>
      </c>
    </row>
    <row r="431" spans="1:9" s="639" customFormat="1" ht="24" customHeight="1" outlineLevel="2" thickBot="1" x14ac:dyDescent="0.3">
      <c r="A431" s="798"/>
      <c r="B431" s="824"/>
      <c r="C431" s="825"/>
      <c r="D431" s="826"/>
      <c r="E431" s="802" t="s">
        <v>807</v>
      </c>
      <c r="F431" s="829"/>
      <c r="G431" s="621"/>
      <c r="H431" s="621"/>
      <c r="I431" s="621"/>
    </row>
    <row r="432" spans="1:9" s="637" customFormat="1" ht="18" customHeight="1" outlineLevel="2" thickBot="1" x14ac:dyDescent="0.3">
      <c r="A432" s="798">
        <v>2551</v>
      </c>
      <c r="B432" s="851" t="s">
        <v>74</v>
      </c>
      <c r="C432" s="822">
        <v>5</v>
      </c>
      <c r="D432" s="823">
        <v>1</v>
      </c>
      <c r="E432" s="802" t="s">
        <v>434</v>
      </c>
      <c r="F432" s="835" t="s">
        <v>436</v>
      </c>
      <c r="G432" s="621">
        <f>H432+I432</f>
        <v>0</v>
      </c>
      <c r="H432" s="621">
        <f>H434+H435</f>
        <v>0</v>
      </c>
      <c r="I432" s="621">
        <f>I434+I435</f>
        <v>0</v>
      </c>
    </row>
    <row r="433" spans="1:9" s="637" customFormat="1" ht="12.75" customHeight="1" outlineLevel="2" thickBot="1" x14ac:dyDescent="0.3">
      <c r="A433" s="798"/>
      <c r="B433" s="799"/>
      <c r="C433" s="822"/>
      <c r="D433" s="823"/>
      <c r="E433" s="802" t="s">
        <v>12</v>
      </c>
      <c r="F433" s="803"/>
      <c r="G433" s="621"/>
      <c r="H433" s="621"/>
      <c r="I433" s="621"/>
    </row>
    <row r="434" spans="1:9" s="637" customFormat="1" ht="13.5" customHeight="1" outlineLevel="2" thickBot="1" x14ac:dyDescent="0.3">
      <c r="A434" s="798"/>
      <c r="B434" s="799"/>
      <c r="C434" s="822"/>
      <c r="D434" s="823"/>
      <c r="E434" s="802" t="s">
        <v>13</v>
      </c>
      <c r="F434" s="803"/>
      <c r="G434" s="621">
        <f>H434+I434</f>
        <v>0</v>
      </c>
      <c r="H434" s="621"/>
      <c r="I434" s="621"/>
    </row>
    <row r="435" spans="1:9" s="637" customFormat="1" ht="13.5" customHeight="1" outlineLevel="2" thickBot="1" x14ac:dyDescent="0.3">
      <c r="A435" s="798"/>
      <c r="B435" s="799"/>
      <c r="C435" s="822"/>
      <c r="D435" s="823"/>
      <c r="E435" s="802" t="s">
        <v>13</v>
      </c>
      <c r="F435" s="803"/>
      <c r="G435" s="621">
        <f>H435+I435</f>
        <v>0</v>
      </c>
      <c r="H435" s="621"/>
      <c r="I435" s="621"/>
    </row>
    <row r="436" spans="1:9" s="637" customFormat="1" ht="15.75" customHeight="1" outlineLevel="2" thickBot="1" x14ac:dyDescent="0.3">
      <c r="A436" s="798">
        <v>2560</v>
      </c>
      <c r="B436" s="849" t="s">
        <v>74</v>
      </c>
      <c r="C436" s="825">
        <v>6</v>
      </c>
      <c r="D436" s="826">
        <v>0</v>
      </c>
      <c r="E436" s="827" t="s">
        <v>437</v>
      </c>
      <c r="F436" s="829" t="s">
        <v>438</v>
      </c>
      <c r="G436" s="621">
        <f>H436+I436</f>
        <v>0</v>
      </c>
      <c r="H436" s="621">
        <f>H438</f>
        <v>0</v>
      </c>
      <c r="I436" s="621">
        <f>I438</f>
        <v>0</v>
      </c>
    </row>
    <row r="437" spans="1:9" s="639" customFormat="1" ht="16.5" customHeight="1" outlineLevel="2" thickBot="1" x14ac:dyDescent="0.3">
      <c r="A437" s="798"/>
      <c r="B437" s="824"/>
      <c r="C437" s="825"/>
      <c r="D437" s="826"/>
      <c r="E437" s="802" t="s">
        <v>807</v>
      </c>
      <c r="F437" s="829"/>
      <c r="G437" s="621"/>
      <c r="H437" s="621"/>
      <c r="I437" s="621"/>
    </row>
    <row r="438" spans="1:9" s="637" customFormat="1" ht="17.25" customHeight="1" outlineLevel="2" thickBot="1" x14ac:dyDescent="0.3">
      <c r="A438" s="798">
        <v>2561</v>
      </c>
      <c r="B438" s="851" t="s">
        <v>74</v>
      </c>
      <c r="C438" s="822">
        <v>6</v>
      </c>
      <c r="D438" s="823">
        <v>1</v>
      </c>
      <c r="E438" s="802" t="s">
        <v>437</v>
      </c>
      <c r="F438" s="835" t="s">
        <v>439</v>
      </c>
      <c r="G438" s="621">
        <f>H438+I438</f>
        <v>0</v>
      </c>
      <c r="H438" s="621">
        <f>H440+H441</f>
        <v>0</v>
      </c>
      <c r="I438" s="621">
        <f>I440+I441</f>
        <v>0</v>
      </c>
    </row>
    <row r="439" spans="1:9" s="637" customFormat="1" ht="43.5" customHeight="1" outlineLevel="2" thickBot="1" x14ac:dyDescent="0.3">
      <c r="A439" s="798"/>
      <c r="B439" s="799"/>
      <c r="C439" s="822"/>
      <c r="D439" s="823"/>
      <c r="E439" s="802" t="s">
        <v>12</v>
      </c>
      <c r="F439" s="803"/>
      <c r="G439" s="621"/>
      <c r="H439" s="621"/>
      <c r="I439" s="621"/>
    </row>
    <row r="440" spans="1:9" s="637" customFormat="1" ht="21" customHeight="1" outlineLevel="2" thickBot="1" x14ac:dyDescent="0.3">
      <c r="A440" s="798"/>
      <c r="B440" s="799"/>
      <c r="C440" s="822"/>
      <c r="D440" s="823"/>
      <c r="E440" s="802" t="s">
        <v>13</v>
      </c>
      <c r="F440" s="803"/>
      <c r="G440" s="621">
        <f>H440+I440</f>
        <v>0</v>
      </c>
      <c r="H440" s="621"/>
      <c r="I440" s="621"/>
    </row>
    <row r="441" spans="1:9" s="637" customFormat="1" ht="22.5" customHeight="1" outlineLevel="2" thickBot="1" x14ac:dyDescent="0.3">
      <c r="A441" s="798"/>
      <c r="B441" s="799"/>
      <c r="C441" s="822"/>
      <c r="D441" s="823"/>
      <c r="E441" s="802" t="s">
        <v>13</v>
      </c>
      <c r="F441" s="803"/>
      <c r="G441" s="621">
        <f>H441+I441</f>
        <v>0</v>
      </c>
      <c r="H441" s="621"/>
      <c r="I441" s="621"/>
    </row>
    <row r="442" spans="1:9" s="842" customFormat="1" ht="48.75" customHeight="1" thickBot="1" x14ac:dyDescent="0.25">
      <c r="A442" s="838">
        <v>2600</v>
      </c>
      <c r="B442" s="849" t="s">
        <v>75</v>
      </c>
      <c r="C442" s="825">
        <v>0</v>
      </c>
      <c r="D442" s="826">
        <v>0</v>
      </c>
      <c r="E442" s="850" t="s">
        <v>871</v>
      </c>
      <c r="F442" s="840" t="s">
        <v>440</v>
      </c>
      <c r="G442" s="706">
        <f>H442+I442</f>
        <v>1337533</v>
      </c>
      <c r="H442" s="706">
        <f>H444+H450+H467+H486+H498+H509+H504</f>
        <v>477848</v>
      </c>
      <c r="I442" s="706">
        <f>I444+I450+I467+I486+I498+I509+I504</f>
        <v>859685</v>
      </c>
    </row>
    <row r="443" spans="1:9" s="637" customFormat="1" ht="21.75" customHeight="1" outlineLevel="1" thickBot="1" x14ac:dyDescent="0.3">
      <c r="A443" s="843"/>
      <c r="B443" s="824"/>
      <c r="C443" s="844"/>
      <c r="D443" s="845"/>
      <c r="E443" s="802" t="s">
        <v>806</v>
      </c>
      <c r="F443" s="846"/>
      <c r="G443" s="621"/>
      <c r="H443" s="621"/>
      <c r="I443" s="621"/>
    </row>
    <row r="444" spans="1:9" s="637" customFormat="1" ht="20.25" customHeight="1" outlineLevel="1" thickBot="1" x14ac:dyDescent="0.3">
      <c r="A444" s="798">
        <v>2610</v>
      </c>
      <c r="B444" s="849" t="s">
        <v>75</v>
      </c>
      <c r="C444" s="825">
        <v>1</v>
      </c>
      <c r="D444" s="826">
        <v>0</v>
      </c>
      <c r="E444" s="827" t="s">
        <v>441</v>
      </c>
      <c r="F444" s="829" t="s">
        <v>442</v>
      </c>
      <c r="G444" s="622">
        <f>H444+I444</f>
        <v>0</v>
      </c>
      <c r="H444" s="622">
        <f>H446</f>
        <v>0</v>
      </c>
      <c r="I444" s="622">
        <f>I446</f>
        <v>0</v>
      </c>
    </row>
    <row r="445" spans="1:9" s="639" customFormat="1" ht="21.75" hidden="1" customHeight="1" outlineLevel="1" thickBot="1" x14ac:dyDescent="0.3">
      <c r="A445" s="798"/>
      <c r="B445" s="824"/>
      <c r="C445" s="825"/>
      <c r="D445" s="826"/>
      <c r="E445" s="802" t="s">
        <v>807</v>
      </c>
      <c r="F445" s="829"/>
      <c r="G445" s="622"/>
      <c r="H445" s="622"/>
      <c r="I445" s="622"/>
    </row>
    <row r="446" spans="1:9" s="637" customFormat="1" ht="21.75" hidden="1" customHeight="1" outlineLevel="1" thickBot="1" x14ac:dyDescent="0.3">
      <c r="A446" s="798">
        <v>2611</v>
      </c>
      <c r="B446" s="851" t="s">
        <v>75</v>
      </c>
      <c r="C446" s="822">
        <v>1</v>
      </c>
      <c r="D446" s="823">
        <v>1</v>
      </c>
      <c r="E446" s="802" t="s">
        <v>443</v>
      </c>
      <c r="F446" s="835" t="s">
        <v>444</v>
      </c>
      <c r="G446" s="622">
        <f>H446+I446</f>
        <v>0</v>
      </c>
      <c r="H446" s="622">
        <f>H448+H449</f>
        <v>0</v>
      </c>
      <c r="I446" s="622">
        <f>I448+I449</f>
        <v>0</v>
      </c>
    </row>
    <row r="447" spans="1:9" s="637" customFormat="1" ht="21.75" hidden="1" customHeight="1" outlineLevel="1" thickBot="1" x14ac:dyDescent="0.3">
      <c r="A447" s="798"/>
      <c r="B447" s="799"/>
      <c r="C447" s="822"/>
      <c r="D447" s="823"/>
      <c r="E447" s="802" t="s">
        <v>12</v>
      </c>
      <c r="F447" s="803"/>
      <c r="G447" s="622"/>
      <c r="H447" s="622"/>
      <c r="I447" s="622"/>
    </row>
    <row r="448" spans="1:9" s="637" customFormat="1" ht="21.75" hidden="1" customHeight="1" outlineLevel="1" thickBot="1" x14ac:dyDescent="0.3">
      <c r="A448" s="798"/>
      <c r="B448" s="799"/>
      <c r="C448" s="822"/>
      <c r="D448" s="823"/>
      <c r="E448" s="802" t="s">
        <v>13</v>
      </c>
      <c r="F448" s="803"/>
      <c r="G448" s="622">
        <f>H448+I448</f>
        <v>0</v>
      </c>
      <c r="H448" s="622"/>
      <c r="I448" s="622"/>
    </row>
    <row r="449" spans="1:9" s="637" customFormat="1" ht="21.75" hidden="1" customHeight="1" outlineLevel="1" thickBot="1" x14ac:dyDescent="0.3">
      <c r="A449" s="798"/>
      <c r="B449" s="799"/>
      <c r="C449" s="822"/>
      <c r="D449" s="823"/>
      <c r="E449" s="802" t="s">
        <v>13</v>
      </c>
      <c r="F449" s="803"/>
      <c r="G449" s="622">
        <f>H449+I449</f>
        <v>0</v>
      </c>
      <c r="H449" s="622"/>
      <c r="I449" s="622"/>
    </row>
    <row r="450" spans="1:9" s="637" customFormat="1" ht="21.75" customHeight="1" outlineLevel="1" thickBot="1" x14ac:dyDescent="0.3">
      <c r="A450" s="798">
        <v>2620</v>
      </c>
      <c r="B450" s="849" t="s">
        <v>75</v>
      </c>
      <c r="C450" s="825">
        <v>2</v>
      </c>
      <c r="D450" s="826">
        <v>0</v>
      </c>
      <c r="E450" s="827" t="s">
        <v>445</v>
      </c>
      <c r="F450" s="829" t="s">
        <v>446</v>
      </c>
      <c r="G450" s="706">
        <f>H450+I450</f>
        <v>131714</v>
      </c>
      <c r="H450" s="706">
        <f>H452</f>
        <v>130129</v>
      </c>
      <c r="I450" s="706">
        <f>I452</f>
        <v>1585</v>
      </c>
    </row>
    <row r="451" spans="1:9" s="639" customFormat="1" ht="21.75" customHeight="1" outlineLevel="1" thickBot="1" x14ac:dyDescent="0.3">
      <c r="A451" s="798"/>
      <c r="B451" s="824"/>
      <c r="C451" s="825"/>
      <c r="D451" s="826"/>
      <c r="E451" s="802" t="s">
        <v>807</v>
      </c>
      <c r="F451" s="829"/>
      <c r="G451" s="706"/>
      <c r="H451" s="706"/>
      <c r="I451" s="706"/>
    </row>
    <row r="452" spans="1:9" s="637" customFormat="1" ht="61.5" customHeight="1" outlineLevel="1" thickBot="1" x14ac:dyDescent="0.3">
      <c r="A452" s="798">
        <v>2621</v>
      </c>
      <c r="B452" s="851" t="s">
        <v>75</v>
      </c>
      <c r="C452" s="822">
        <v>2</v>
      </c>
      <c r="D452" s="823">
        <v>1</v>
      </c>
      <c r="E452" s="802" t="s">
        <v>1108</v>
      </c>
      <c r="F452" s="835" t="s">
        <v>447</v>
      </c>
      <c r="G452" s="706">
        <f>H452+I452</f>
        <v>131714</v>
      </c>
      <c r="H452" s="706">
        <f>SUM(H454:H466)</f>
        <v>130129</v>
      </c>
      <c r="I452" s="706">
        <f>SUM(I454:I466)</f>
        <v>1585</v>
      </c>
    </row>
    <row r="453" spans="1:9" s="637" customFormat="1" ht="38.25" customHeight="1" outlineLevel="1" thickBot="1" x14ac:dyDescent="0.3">
      <c r="A453" s="798"/>
      <c r="B453" s="799"/>
      <c r="C453" s="822"/>
      <c r="D453" s="823"/>
      <c r="E453" s="802" t="s">
        <v>12</v>
      </c>
      <c r="F453" s="803"/>
      <c r="G453" s="706"/>
      <c r="H453" s="706"/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4111</v>
      </c>
      <c r="F454" s="803"/>
      <c r="G454" s="706">
        <f t="shared" ref="G454:G467" si="10">H454+I454</f>
        <v>59000</v>
      </c>
      <c r="H454" s="706">
        <v>59000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4112</v>
      </c>
      <c r="F455" s="803"/>
      <c r="G455" s="706">
        <f t="shared" si="10"/>
        <v>15000</v>
      </c>
      <c r="H455" s="706">
        <v>15000</v>
      </c>
      <c r="I455" s="706"/>
    </row>
    <row r="456" spans="1:9" s="637" customFormat="1" ht="22.5" customHeight="1" outlineLevel="1" thickBot="1" x14ac:dyDescent="0.3">
      <c r="A456" s="798"/>
      <c r="B456" s="799"/>
      <c r="C456" s="822"/>
      <c r="D456" s="823"/>
      <c r="E456" s="802">
        <v>4239</v>
      </c>
      <c r="F456" s="803"/>
      <c r="G456" s="706">
        <f t="shared" si="10"/>
        <v>1980</v>
      </c>
      <c r="H456" s="706">
        <v>1980</v>
      </c>
      <c r="I456" s="706"/>
    </row>
    <row r="457" spans="1:9" s="637" customFormat="1" ht="28.5" hidden="1" customHeight="1" outlineLevel="1" thickBot="1" x14ac:dyDescent="0.3">
      <c r="A457" s="798"/>
      <c r="B457" s="799"/>
      <c r="C457" s="822"/>
      <c r="D457" s="823"/>
      <c r="E457" s="802">
        <v>4241</v>
      </c>
      <c r="F457" s="803"/>
      <c r="G457" s="706">
        <f t="shared" si="10"/>
        <v>0</v>
      </c>
      <c r="H457" s="706"/>
      <c r="I457" s="706"/>
    </row>
    <row r="458" spans="1:9" s="637" customFormat="1" ht="28.5" customHeight="1" outlineLevel="1" thickBot="1" x14ac:dyDescent="0.3">
      <c r="A458" s="798"/>
      <c r="B458" s="799"/>
      <c r="C458" s="822"/>
      <c r="D458" s="823"/>
      <c r="E458" s="802">
        <v>4252</v>
      </c>
      <c r="F458" s="803"/>
      <c r="G458" s="706">
        <f t="shared" si="10"/>
        <v>9530</v>
      </c>
      <c r="H458" s="706">
        <v>9530</v>
      </c>
      <c r="I458" s="706"/>
    </row>
    <row r="459" spans="1:9" s="637" customFormat="1" ht="28.5" customHeight="1" outlineLevel="1" thickBot="1" x14ac:dyDescent="0.3">
      <c r="A459" s="798"/>
      <c r="B459" s="799"/>
      <c r="C459" s="822"/>
      <c r="D459" s="823"/>
      <c r="E459" s="802">
        <v>4264</v>
      </c>
      <c r="F459" s="803"/>
      <c r="G459" s="706">
        <f t="shared" si="10"/>
        <v>38000</v>
      </c>
      <c r="H459" s="706">
        <v>38000</v>
      </c>
      <c r="I459" s="706"/>
    </row>
    <row r="460" spans="1:9" s="637" customFormat="1" ht="28.5" customHeight="1" outlineLevel="1" thickBot="1" x14ac:dyDescent="0.3">
      <c r="A460" s="798"/>
      <c r="B460" s="799"/>
      <c r="C460" s="822"/>
      <c r="D460" s="823"/>
      <c r="E460" s="802">
        <v>4267</v>
      </c>
      <c r="F460" s="803"/>
      <c r="G460" s="706">
        <f t="shared" si="10"/>
        <v>990</v>
      </c>
      <c r="H460" s="706">
        <v>990</v>
      </c>
      <c r="I460" s="706"/>
    </row>
    <row r="461" spans="1:9" s="637" customFormat="1" ht="28.5" customHeight="1" outlineLevel="1" thickBot="1" x14ac:dyDescent="0.3">
      <c r="A461" s="798"/>
      <c r="B461" s="799"/>
      <c r="C461" s="822"/>
      <c r="D461" s="823"/>
      <c r="E461" s="802">
        <v>4269</v>
      </c>
      <c r="F461" s="803"/>
      <c r="G461" s="706">
        <f t="shared" si="10"/>
        <v>5629</v>
      </c>
      <c r="H461" s="706">
        <v>5629</v>
      </c>
      <c r="I461" s="706"/>
    </row>
    <row r="462" spans="1:9" s="637" customFormat="1" ht="21.75" customHeight="1" outlineLevel="1" thickBot="1" x14ac:dyDescent="0.3">
      <c r="A462" s="798"/>
      <c r="B462" s="799"/>
      <c r="C462" s="822"/>
      <c r="D462" s="823"/>
      <c r="E462" s="802">
        <v>5129</v>
      </c>
      <c r="F462" s="803"/>
      <c r="G462" s="706">
        <f t="shared" si="10"/>
        <v>1585</v>
      </c>
      <c r="H462" s="706"/>
      <c r="I462" s="706">
        <v>1585</v>
      </c>
    </row>
    <row r="463" spans="1:9" s="637" customFormat="1" ht="28.5" hidden="1" customHeight="1" outlineLevel="1" thickBot="1" x14ac:dyDescent="0.3">
      <c r="A463" s="798"/>
      <c r="B463" s="799"/>
      <c r="C463" s="822"/>
      <c r="D463" s="823"/>
      <c r="E463" s="802"/>
      <c r="F463" s="803"/>
      <c r="G463" s="706">
        <f t="shared" si="10"/>
        <v>0</v>
      </c>
      <c r="H463" s="706"/>
      <c r="I463" s="706"/>
    </row>
    <row r="464" spans="1:9" s="637" customFormat="1" ht="28.5" hidden="1" customHeight="1" outlineLevel="1" thickBot="1" x14ac:dyDescent="0.3">
      <c r="A464" s="798"/>
      <c r="B464" s="799"/>
      <c r="C464" s="822"/>
      <c r="D464" s="823"/>
      <c r="E464" s="802"/>
      <c r="F464" s="803"/>
      <c r="G464" s="706">
        <f t="shared" si="10"/>
        <v>0</v>
      </c>
      <c r="H464" s="706"/>
      <c r="I464" s="706"/>
    </row>
    <row r="465" spans="1:10" s="637" customFormat="1" ht="28.5" hidden="1" customHeight="1" outlineLevel="1" thickBot="1" x14ac:dyDescent="0.3">
      <c r="A465" s="798"/>
      <c r="B465" s="799"/>
      <c r="C465" s="822"/>
      <c r="D465" s="823"/>
      <c r="E465" s="802"/>
      <c r="F465" s="803"/>
      <c r="G465" s="706">
        <f t="shared" si="10"/>
        <v>0</v>
      </c>
      <c r="H465" s="706"/>
      <c r="I465" s="706"/>
    </row>
    <row r="466" spans="1:10" s="637" customFormat="1" ht="28.5" hidden="1" customHeight="1" outlineLevel="1" thickBot="1" x14ac:dyDescent="0.3">
      <c r="A466" s="798"/>
      <c r="B466" s="799"/>
      <c r="C466" s="822"/>
      <c r="D466" s="823"/>
      <c r="E466" s="802"/>
      <c r="F466" s="803"/>
      <c r="G466" s="706">
        <f t="shared" si="10"/>
        <v>0</v>
      </c>
      <c r="H466" s="706"/>
      <c r="I466" s="706"/>
    </row>
    <row r="467" spans="1:10" s="637" customFormat="1" ht="28.5" customHeight="1" outlineLevel="1" thickBot="1" x14ac:dyDescent="0.3">
      <c r="A467" s="798">
        <v>2630</v>
      </c>
      <c r="B467" s="849" t="s">
        <v>75</v>
      </c>
      <c r="C467" s="825">
        <v>3</v>
      </c>
      <c r="D467" s="826">
        <v>0</v>
      </c>
      <c r="E467" s="827" t="s">
        <v>448</v>
      </c>
      <c r="F467" s="829" t="s">
        <v>449</v>
      </c>
      <c r="G467" s="706">
        <f t="shared" si="10"/>
        <v>1030069</v>
      </c>
      <c r="H467" s="706">
        <f>H469</f>
        <v>172269</v>
      </c>
      <c r="I467" s="706">
        <f>I469</f>
        <v>857800</v>
      </c>
    </row>
    <row r="468" spans="1:10" s="639" customFormat="1" ht="29.25" customHeight="1" outlineLevel="1" thickBot="1" x14ac:dyDescent="0.3">
      <c r="A468" s="798"/>
      <c r="B468" s="824"/>
      <c r="C468" s="825"/>
      <c r="D468" s="826"/>
      <c r="E468" s="802" t="s">
        <v>807</v>
      </c>
      <c r="F468" s="829"/>
      <c r="G468" s="621"/>
      <c r="H468" s="621"/>
      <c r="I468" s="621"/>
    </row>
    <row r="469" spans="1:10" s="637" customFormat="1" ht="39.75" customHeight="1" outlineLevel="1" thickBot="1" x14ac:dyDescent="0.3">
      <c r="A469" s="798">
        <v>2631</v>
      </c>
      <c r="B469" s="851" t="s">
        <v>75</v>
      </c>
      <c r="C469" s="822">
        <v>3</v>
      </c>
      <c r="D469" s="823">
        <v>1</v>
      </c>
      <c r="E469" s="802" t="s">
        <v>450</v>
      </c>
      <c r="F469" s="861" t="s">
        <v>451</v>
      </c>
      <c r="G469" s="706">
        <f>H469+I469</f>
        <v>1030069</v>
      </c>
      <c r="H469" s="706">
        <f>SUM(H471:H482)</f>
        <v>172269</v>
      </c>
      <c r="I469" s="706">
        <f>I471+I473+I484+I483+I485</f>
        <v>857800</v>
      </c>
    </row>
    <row r="470" spans="1:10" s="637" customFormat="1" ht="41.25" customHeight="1" outlineLevel="1" thickBot="1" x14ac:dyDescent="0.3">
      <c r="A470" s="798"/>
      <c r="B470" s="799"/>
      <c r="C470" s="822"/>
      <c r="D470" s="823"/>
      <c r="E470" s="802" t="s">
        <v>12</v>
      </c>
      <c r="F470" s="803"/>
      <c r="G470" s="621"/>
      <c r="H470" s="621"/>
      <c r="I470" s="621"/>
    </row>
    <row r="471" spans="1:10" s="637" customFormat="1" ht="25.5" customHeight="1" outlineLevel="1" thickBot="1" x14ac:dyDescent="0.3">
      <c r="A471" s="798"/>
      <c r="B471" s="799"/>
      <c r="C471" s="822"/>
      <c r="D471" s="823"/>
      <c r="E471" s="802">
        <v>4111</v>
      </c>
      <c r="F471" s="803"/>
      <c r="G471" s="706">
        <f t="shared" ref="G471:G486" si="11">H471+I471</f>
        <v>100000</v>
      </c>
      <c r="H471" s="706">
        <v>100000</v>
      </c>
      <c r="I471" s="706"/>
    </row>
    <row r="472" spans="1:10" s="637" customFormat="1" ht="26.25" customHeight="1" outlineLevel="1" thickBot="1" x14ac:dyDescent="0.3">
      <c r="A472" s="798"/>
      <c r="B472" s="799"/>
      <c r="C472" s="822"/>
      <c r="D472" s="823"/>
      <c r="E472" s="802">
        <v>4112</v>
      </c>
      <c r="F472" s="803"/>
      <c r="G472" s="706">
        <f t="shared" si="11"/>
        <v>25000</v>
      </c>
      <c r="H472" s="706">
        <v>25000</v>
      </c>
      <c r="I472" s="706"/>
    </row>
    <row r="473" spans="1:10" s="637" customFormat="1" ht="30.75" customHeight="1" outlineLevel="1" thickBot="1" x14ac:dyDescent="0.3">
      <c r="A473" s="798"/>
      <c r="B473" s="799"/>
      <c r="C473" s="822"/>
      <c r="D473" s="823"/>
      <c r="E473" s="802">
        <v>4213</v>
      </c>
      <c r="F473" s="803"/>
      <c r="G473" s="706">
        <f t="shared" si="11"/>
        <v>20000</v>
      </c>
      <c r="H473" s="706">
        <v>20000</v>
      </c>
      <c r="I473" s="900"/>
      <c r="J473" s="637">
        <v>25000</v>
      </c>
    </row>
    <row r="474" spans="1:10" s="637" customFormat="1" ht="30.75" customHeight="1" outlineLevel="1" thickBot="1" x14ac:dyDescent="0.3">
      <c r="A474" s="798"/>
      <c r="B474" s="799"/>
      <c r="C474" s="822"/>
      <c r="D474" s="823"/>
      <c r="E474" s="802">
        <v>4239</v>
      </c>
      <c r="F474" s="803"/>
      <c r="G474" s="706">
        <f t="shared" si="11"/>
        <v>6500</v>
      </c>
      <c r="H474" s="706">
        <v>6500</v>
      </c>
      <c r="I474" s="900"/>
      <c r="J474" s="637">
        <v>4610</v>
      </c>
    </row>
    <row r="475" spans="1:10" s="637" customFormat="1" ht="30.75" customHeight="1" outlineLevel="1" thickBot="1" x14ac:dyDescent="0.3">
      <c r="A475" s="798"/>
      <c r="B475" s="799"/>
      <c r="C475" s="822"/>
      <c r="D475" s="823"/>
      <c r="E475" s="802">
        <v>4241</v>
      </c>
      <c r="F475" s="803"/>
      <c r="G475" s="706">
        <f>H475</f>
        <v>400</v>
      </c>
      <c r="H475" s="706">
        <v>400</v>
      </c>
      <c r="I475" s="706"/>
    </row>
    <row r="476" spans="1:10" s="637" customFormat="1" ht="30.75" customHeight="1" outlineLevel="1" thickBot="1" x14ac:dyDescent="0.3">
      <c r="A476" s="798"/>
      <c r="B476" s="799"/>
      <c r="C476" s="822"/>
      <c r="D476" s="823"/>
      <c r="E476" s="802">
        <v>4252</v>
      </c>
      <c r="F476" s="803"/>
      <c r="G476" s="706">
        <f>H476</f>
        <v>1150</v>
      </c>
      <c r="H476" s="706">
        <v>1150</v>
      </c>
      <c r="I476" s="706"/>
    </row>
    <row r="477" spans="1:10" s="637" customFormat="1" ht="30.75" customHeight="1" outlineLevel="1" thickBot="1" x14ac:dyDescent="0.3">
      <c r="A477" s="798"/>
      <c r="B477" s="799"/>
      <c r="C477" s="822"/>
      <c r="D477" s="823"/>
      <c r="E477" s="802">
        <v>4261</v>
      </c>
      <c r="F477" s="803"/>
      <c r="G477" s="706">
        <f>H477</f>
        <v>150</v>
      </c>
      <c r="H477" s="706">
        <v>150</v>
      </c>
      <c r="I477" s="706"/>
    </row>
    <row r="478" spans="1:10" s="637" customFormat="1" ht="30.75" customHeight="1" outlineLevel="1" thickBot="1" x14ac:dyDescent="0.3">
      <c r="A478" s="798"/>
      <c r="B478" s="799"/>
      <c r="C478" s="822"/>
      <c r="D478" s="823"/>
      <c r="E478" s="802">
        <v>4264</v>
      </c>
      <c r="F478" s="803"/>
      <c r="G478" s="706">
        <f t="shared" si="11"/>
        <v>2430</v>
      </c>
      <c r="H478" s="706">
        <v>2430</v>
      </c>
      <c r="I478" s="706"/>
    </row>
    <row r="479" spans="1:10" s="637" customFormat="1" ht="30.75" customHeight="1" outlineLevel="1" thickBot="1" x14ac:dyDescent="0.3">
      <c r="A479" s="798"/>
      <c r="B479" s="799"/>
      <c r="C479" s="822"/>
      <c r="D479" s="823"/>
      <c r="E479" s="802">
        <v>4267</v>
      </c>
      <c r="F479" s="803"/>
      <c r="G479" s="706">
        <f>H479</f>
        <v>300</v>
      </c>
      <c r="H479" s="706">
        <v>300</v>
      </c>
      <c r="I479" s="706"/>
    </row>
    <row r="480" spans="1:10" s="637" customFormat="1" ht="22.5" customHeight="1" outlineLevel="1" thickBot="1" x14ac:dyDescent="0.3">
      <c r="A480" s="798"/>
      <c r="B480" s="799"/>
      <c r="C480" s="822"/>
      <c r="D480" s="823"/>
      <c r="E480" s="802">
        <v>4269</v>
      </c>
      <c r="F480" s="803"/>
      <c r="G480" s="706">
        <f t="shared" si="11"/>
        <v>13339</v>
      </c>
      <c r="H480" s="706">
        <v>13339</v>
      </c>
      <c r="I480" s="706"/>
      <c r="J480" s="637">
        <v>9810</v>
      </c>
    </row>
    <row r="481" spans="1:10" s="637" customFormat="1" ht="28.5" hidden="1" customHeight="1" outlineLevel="1" thickBot="1" x14ac:dyDescent="0.3">
      <c r="A481" s="798"/>
      <c r="B481" s="799"/>
      <c r="C481" s="822"/>
      <c r="D481" s="823"/>
      <c r="E481" s="802">
        <v>4511</v>
      </c>
      <c r="F481" s="803"/>
      <c r="G481" s="706">
        <f t="shared" si="11"/>
        <v>0</v>
      </c>
      <c r="H481" s="706"/>
      <c r="I481" s="706"/>
    </row>
    <row r="482" spans="1:10" s="637" customFormat="1" ht="20.25" customHeight="1" outlineLevel="1" thickBot="1" x14ac:dyDescent="0.3">
      <c r="A482" s="798"/>
      <c r="B482" s="799"/>
      <c r="C482" s="822"/>
      <c r="D482" s="823"/>
      <c r="E482" s="802">
        <v>4823</v>
      </c>
      <c r="F482" s="803"/>
      <c r="G482" s="706">
        <f t="shared" si="11"/>
        <v>3000</v>
      </c>
      <c r="H482" s="706">
        <v>3000</v>
      </c>
      <c r="I482" s="706"/>
      <c r="J482" s="637">
        <v>3000</v>
      </c>
    </row>
    <row r="483" spans="1:10" s="637" customFormat="1" ht="24" hidden="1" customHeight="1" outlineLevel="1" thickBot="1" x14ac:dyDescent="0.3">
      <c r="A483" s="798"/>
      <c r="B483" s="799"/>
      <c r="C483" s="822"/>
      <c r="D483" s="823"/>
      <c r="E483" s="802">
        <v>5112</v>
      </c>
      <c r="F483" s="803"/>
      <c r="G483" s="706">
        <f>I483</f>
        <v>0</v>
      </c>
      <c r="H483" s="706"/>
      <c r="I483" s="706"/>
      <c r="J483" s="901">
        <v>42420</v>
      </c>
    </row>
    <row r="484" spans="1:10" s="637" customFormat="1" ht="24" customHeight="1" outlineLevel="1" thickBot="1" x14ac:dyDescent="0.3">
      <c r="A484" s="798"/>
      <c r="B484" s="799"/>
      <c r="C484" s="822"/>
      <c r="D484" s="823"/>
      <c r="E484" s="802">
        <v>5113</v>
      </c>
      <c r="F484" s="803"/>
      <c r="G484" s="706">
        <f t="shared" si="11"/>
        <v>857800</v>
      </c>
      <c r="H484" s="706"/>
      <c r="I484" s="706">
        <f>814000+68500+15300-40000</f>
        <v>857800</v>
      </c>
      <c r="J484" s="637">
        <f>813756.8</f>
        <v>813756.8</v>
      </c>
    </row>
    <row r="485" spans="1:10" s="637" customFormat="1" ht="28.5" customHeight="1" outlineLevel="1" thickBot="1" x14ac:dyDescent="0.3">
      <c r="A485" s="798"/>
      <c r="B485" s="799"/>
      <c r="C485" s="822"/>
      <c r="D485" s="823"/>
      <c r="E485" s="802">
        <v>5129</v>
      </c>
      <c r="F485" s="803"/>
      <c r="G485" s="706">
        <f t="shared" si="11"/>
        <v>0</v>
      </c>
      <c r="H485" s="706"/>
      <c r="I485" s="706"/>
    </row>
    <row r="486" spans="1:10" s="637" customFormat="1" ht="26.25" customHeight="1" outlineLevel="1" thickBot="1" x14ac:dyDescent="0.3">
      <c r="A486" s="798">
        <v>2640</v>
      </c>
      <c r="B486" s="849" t="s">
        <v>75</v>
      </c>
      <c r="C486" s="825">
        <v>4</v>
      </c>
      <c r="D486" s="826">
        <v>0</v>
      </c>
      <c r="E486" s="827" t="s">
        <v>452</v>
      </c>
      <c r="F486" s="829" t="s">
        <v>453</v>
      </c>
      <c r="G486" s="706">
        <f t="shared" si="11"/>
        <v>10750</v>
      </c>
      <c r="H486" s="706">
        <f>H488</f>
        <v>10750</v>
      </c>
      <c r="I486" s="706">
        <f>I488</f>
        <v>0</v>
      </c>
    </row>
    <row r="487" spans="1:10" s="639" customFormat="1" ht="21.75" customHeight="1" outlineLevel="1" thickBot="1" x14ac:dyDescent="0.3">
      <c r="A487" s="798"/>
      <c r="B487" s="824"/>
      <c r="C487" s="825"/>
      <c r="D487" s="826"/>
      <c r="E487" s="802" t="s">
        <v>807</v>
      </c>
      <c r="F487" s="829"/>
      <c r="G487" s="621"/>
      <c r="H487" s="621"/>
      <c r="I487" s="621"/>
    </row>
    <row r="488" spans="1:10" s="637" customFormat="1" ht="21.75" customHeight="1" outlineLevel="1" thickBot="1" x14ac:dyDescent="0.3">
      <c r="A488" s="798">
        <v>2641</v>
      </c>
      <c r="B488" s="851" t="s">
        <v>75</v>
      </c>
      <c r="C488" s="822">
        <v>4</v>
      </c>
      <c r="D488" s="823">
        <v>1</v>
      </c>
      <c r="E488" s="802" t="s">
        <v>454</v>
      </c>
      <c r="F488" s="835" t="s">
        <v>455</v>
      </c>
      <c r="G488" s="706">
        <f>H488+I488</f>
        <v>10750</v>
      </c>
      <c r="H488" s="706">
        <f>H490+H491+H492+H494+H493</f>
        <v>10750</v>
      </c>
      <c r="I488" s="706">
        <f>SUM(I490:I497)</f>
        <v>0</v>
      </c>
    </row>
    <row r="489" spans="1:10" s="637" customFormat="1" ht="28.5" customHeight="1" outlineLevel="1" thickBot="1" x14ac:dyDescent="0.3">
      <c r="A489" s="798"/>
      <c r="B489" s="799"/>
      <c r="C489" s="822"/>
      <c r="D489" s="823"/>
      <c r="E489" s="802" t="s">
        <v>12</v>
      </c>
      <c r="F489" s="803"/>
      <c r="G489" s="621"/>
      <c r="H489" s="621"/>
      <c r="I489" s="621"/>
    </row>
    <row r="490" spans="1:10" s="637" customFormat="1" ht="21.75" hidden="1" customHeight="1" outlineLevel="1" thickBot="1" x14ac:dyDescent="0.3">
      <c r="A490" s="798"/>
      <c r="B490" s="799"/>
      <c r="C490" s="822"/>
      <c r="D490" s="823"/>
      <c r="E490" s="802">
        <v>4212</v>
      </c>
      <c r="F490" s="803"/>
      <c r="G490" s="706">
        <f t="shared" ref="G490:G498" si="12">H490+I490</f>
        <v>0</v>
      </c>
      <c r="H490" s="706"/>
      <c r="I490" s="706"/>
    </row>
    <row r="491" spans="1:10" s="637" customFormat="1" ht="21.75" hidden="1" customHeight="1" outlineLevel="1" thickBot="1" x14ac:dyDescent="0.3">
      <c r="A491" s="798"/>
      <c r="B491" s="799"/>
      <c r="C491" s="822"/>
      <c r="D491" s="823"/>
      <c r="E491" s="802">
        <v>4251</v>
      </c>
      <c r="F491" s="803"/>
      <c r="G491" s="706">
        <f t="shared" si="12"/>
        <v>0</v>
      </c>
      <c r="H491" s="706"/>
      <c r="I491" s="706"/>
    </row>
    <row r="492" spans="1:10" s="637" customFormat="1" ht="21.75" customHeight="1" outlineLevel="1" thickBot="1" x14ac:dyDescent="0.3">
      <c r="A492" s="798"/>
      <c r="B492" s="799"/>
      <c r="C492" s="822"/>
      <c r="D492" s="823"/>
      <c r="E492" s="802">
        <v>4269</v>
      </c>
      <c r="F492" s="803"/>
      <c r="G492" s="706">
        <f t="shared" si="12"/>
        <v>10000</v>
      </c>
      <c r="H492" s="706">
        <v>10000</v>
      </c>
      <c r="I492" s="706"/>
    </row>
    <row r="493" spans="1:10" s="637" customFormat="1" ht="22.5" customHeight="1" outlineLevel="1" thickBot="1" x14ac:dyDescent="0.3">
      <c r="A493" s="798"/>
      <c r="B493" s="799"/>
      <c r="C493" s="822"/>
      <c r="D493" s="823"/>
      <c r="E493" s="802">
        <v>4239</v>
      </c>
      <c r="F493" s="803"/>
      <c r="G493" s="706">
        <f t="shared" si="12"/>
        <v>750</v>
      </c>
      <c r="H493" s="706">
        <v>750</v>
      </c>
      <c r="I493" s="706"/>
    </row>
    <row r="494" spans="1:10" s="637" customFormat="1" ht="24" hidden="1" customHeight="1" outlineLevel="1" thickBot="1" x14ac:dyDescent="0.3">
      <c r="A494" s="798"/>
      <c r="B494" s="799"/>
      <c r="C494" s="822"/>
      <c r="D494" s="823"/>
      <c r="E494" s="802">
        <v>4511</v>
      </c>
      <c r="F494" s="803"/>
      <c r="G494" s="706">
        <f t="shared" si="12"/>
        <v>0</v>
      </c>
      <c r="H494" s="706"/>
      <c r="I494" s="706"/>
    </row>
    <row r="495" spans="1:10" s="637" customFormat="1" ht="24" hidden="1" customHeight="1" outlineLevel="1" thickBot="1" x14ac:dyDescent="0.3">
      <c r="A495" s="798"/>
      <c r="B495" s="799"/>
      <c r="C495" s="822"/>
      <c r="D495" s="823"/>
      <c r="E495" s="802">
        <v>5121</v>
      </c>
      <c r="F495" s="803"/>
      <c r="G495" s="706">
        <f>I495</f>
        <v>0</v>
      </c>
      <c r="H495" s="706"/>
      <c r="I495" s="706"/>
    </row>
    <row r="496" spans="1:10" s="637" customFormat="1" ht="24" hidden="1" customHeight="1" outlineLevel="1" thickBot="1" x14ac:dyDescent="0.3">
      <c r="A496" s="798"/>
      <c r="B496" s="799"/>
      <c r="C496" s="822"/>
      <c r="D496" s="823"/>
      <c r="E496" s="802">
        <v>5112</v>
      </c>
      <c r="F496" s="803"/>
      <c r="G496" s="706">
        <f t="shared" si="12"/>
        <v>0</v>
      </c>
      <c r="H496" s="706"/>
      <c r="I496" s="706"/>
    </row>
    <row r="497" spans="1:9" s="637" customFormat="1" ht="24" customHeight="1" outlineLevel="1" thickBot="1" x14ac:dyDescent="0.3">
      <c r="A497" s="798"/>
      <c r="B497" s="799"/>
      <c r="C497" s="822"/>
      <c r="D497" s="823"/>
      <c r="E497" s="802">
        <v>5113</v>
      </c>
      <c r="F497" s="803"/>
      <c r="G497" s="706">
        <f t="shared" si="12"/>
        <v>0</v>
      </c>
      <c r="H497" s="706"/>
      <c r="I497" s="706"/>
    </row>
    <row r="498" spans="1:9" s="637" customFormat="1" ht="40.5" customHeight="1" outlineLevel="1" thickBot="1" x14ac:dyDescent="0.3">
      <c r="A498" s="798">
        <v>2650</v>
      </c>
      <c r="B498" s="849" t="s">
        <v>75</v>
      </c>
      <c r="C498" s="825">
        <v>5</v>
      </c>
      <c r="D498" s="826">
        <v>0</v>
      </c>
      <c r="E498" s="827" t="s">
        <v>462</v>
      </c>
      <c r="F498" s="829" t="s">
        <v>463</v>
      </c>
      <c r="G498" s="706">
        <f t="shared" si="12"/>
        <v>0</v>
      </c>
      <c r="H498" s="706">
        <f>H500</f>
        <v>0</v>
      </c>
      <c r="I498" s="706">
        <f>I500</f>
        <v>0</v>
      </c>
    </row>
    <row r="499" spans="1:9" s="639" customFormat="1" ht="21.75" customHeight="1" outlineLevel="1" thickBot="1" x14ac:dyDescent="0.3">
      <c r="A499" s="798"/>
      <c r="B499" s="824"/>
      <c r="C499" s="825"/>
      <c r="D499" s="826"/>
      <c r="E499" s="802" t="s">
        <v>807</v>
      </c>
      <c r="F499" s="829"/>
      <c r="G499" s="706"/>
      <c r="H499" s="706"/>
      <c r="I499" s="706"/>
    </row>
    <row r="500" spans="1:9" s="637" customFormat="1" ht="44.25" customHeight="1" outlineLevel="1" thickBot="1" x14ac:dyDescent="0.3">
      <c r="A500" s="798">
        <v>2651</v>
      </c>
      <c r="B500" s="851" t="s">
        <v>75</v>
      </c>
      <c r="C500" s="822">
        <v>5</v>
      </c>
      <c r="D500" s="823">
        <v>1</v>
      </c>
      <c r="E500" s="802" t="s">
        <v>462</v>
      </c>
      <c r="F500" s="835" t="s">
        <v>464</v>
      </c>
      <c r="G500" s="706">
        <f>H500+I500</f>
        <v>0</v>
      </c>
      <c r="H500" s="706">
        <f>H502+H503</f>
        <v>0</v>
      </c>
      <c r="I500" s="706">
        <f>I502+I503</f>
        <v>0</v>
      </c>
    </row>
    <row r="501" spans="1:9" s="637" customFormat="1" ht="33.75" customHeight="1" outlineLevel="1" thickBot="1" x14ac:dyDescent="0.3">
      <c r="A501" s="798"/>
      <c r="B501" s="799"/>
      <c r="C501" s="822"/>
      <c r="D501" s="823"/>
      <c r="E501" s="802" t="s">
        <v>12</v>
      </c>
      <c r="F501" s="803"/>
      <c r="G501" s="621"/>
      <c r="H501" s="621"/>
      <c r="I501" s="621"/>
    </row>
    <row r="502" spans="1:9" s="637" customFormat="1" ht="20.25" customHeight="1" outlineLevel="1" thickBot="1" x14ac:dyDescent="0.3">
      <c r="A502" s="798"/>
      <c r="B502" s="799"/>
      <c r="C502" s="822"/>
      <c r="D502" s="823"/>
      <c r="E502" s="802">
        <v>4511</v>
      </c>
      <c r="F502" s="803"/>
      <c r="G502" s="706">
        <f>H502+I502</f>
        <v>0</v>
      </c>
      <c r="H502" s="706"/>
      <c r="I502" s="706"/>
    </row>
    <row r="503" spans="1:9" s="637" customFormat="1" ht="21.75" hidden="1" customHeight="1" outlineLevel="1" thickBot="1" x14ac:dyDescent="0.3">
      <c r="A503" s="798"/>
      <c r="B503" s="799"/>
      <c r="C503" s="822"/>
      <c r="D503" s="823"/>
      <c r="E503" s="802" t="s">
        <v>13</v>
      </c>
      <c r="F503" s="803"/>
      <c r="G503" s="621">
        <f>H503+I503</f>
        <v>0</v>
      </c>
      <c r="H503" s="621"/>
      <c r="I503" s="621"/>
    </row>
    <row r="504" spans="1:9" s="637" customFormat="1" ht="21.75" hidden="1" customHeight="1" outlineLevel="1" thickBot="1" x14ac:dyDescent="0.3">
      <c r="A504" s="798"/>
      <c r="B504" s="799"/>
      <c r="C504" s="822"/>
      <c r="D504" s="823"/>
      <c r="E504" s="802"/>
      <c r="F504" s="803"/>
      <c r="G504" s="621"/>
      <c r="H504" s="621"/>
      <c r="I504" s="621"/>
    </row>
    <row r="505" spans="1:9" s="637" customFormat="1" ht="22.5" hidden="1" customHeight="1" outlineLevel="1" thickBot="1" x14ac:dyDescent="0.3">
      <c r="A505" s="798"/>
      <c r="B505" s="799"/>
      <c r="C505" s="822"/>
      <c r="D505" s="823"/>
      <c r="E505" s="802"/>
      <c r="F505" s="803"/>
      <c r="G505" s="622"/>
      <c r="H505" s="621"/>
      <c r="I505" s="621"/>
    </row>
    <row r="506" spans="1:9" s="637" customFormat="1" ht="22.5" hidden="1" customHeight="1" outlineLevel="1" thickBot="1" x14ac:dyDescent="0.3">
      <c r="A506" s="798"/>
      <c r="B506" s="799"/>
      <c r="C506" s="822"/>
      <c r="D506" s="823"/>
      <c r="E506" s="802"/>
      <c r="F506" s="803"/>
      <c r="G506" s="622"/>
      <c r="H506" s="621"/>
      <c r="I506" s="621"/>
    </row>
    <row r="507" spans="1:9" s="637" customFormat="1" ht="22.5" hidden="1" customHeight="1" outlineLevel="1" thickBot="1" x14ac:dyDescent="0.3">
      <c r="A507" s="798"/>
      <c r="B507" s="799"/>
      <c r="C507" s="822"/>
      <c r="D507" s="823"/>
      <c r="E507" s="802"/>
      <c r="F507" s="803"/>
      <c r="G507" s="622"/>
      <c r="H507" s="621"/>
      <c r="I507" s="621"/>
    </row>
    <row r="508" spans="1:9" s="637" customFormat="1" ht="21" hidden="1" customHeight="1" outlineLevel="1" thickBot="1" x14ac:dyDescent="0.3">
      <c r="A508" s="798"/>
      <c r="B508" s="799"/>
      <c r="C508" s="822"/>
      <c r="D508" s="823"/>
      <c r="E508" s="802"/>
      <c r="F508" s="803"/>
      <c r="G508" s="622"/>
      <c r="H508" s="621"/>
      <c r="I508" s="621"/>
    </row>
    <row r="509" spans="1:9" s="637" customFormat="1" ht="36.75" thickBot="1" x14ac:dyDescent="0.3">
      <c r="A509" s="798">
        <v>2660</v>
      </c>
      <c r="B509" s="849" t="s">
        <v>75</v>
      </c>
      <c r="C509" s="825">
        <v>6</v>
      </c>
      <c r="D509" s="826">
        <v>0</v>
      </c>
      <c r="E509" s="827" t="s">
        <v>466</v>
      </c>
      <c r="F509" s="847" t="s">
        <v>467</v>
      </c>
      <c r="G509" s="707">
        <f>H509+I509</f>
        <v>165000</v>
      </c>
      <c r="H509" s="862">
        <f>H511</f>
        <v>164700</v>
      </c>
      <c r="I509" s="707">
        <f>I511</f>
        <v>300</v>
      </c>
    </row>
    <row r="510" spans="1:9" s="639" customFormat="1" ht="22.5" customHeight="1" thickBot="1" x14ac:dyDescent="0.3">
      <c r="A510" s="798"/>
      <c r="B510" s="824"/>
      <c r="C510" s="825"/>
      <c r="D510" s="826"/>
      <c r="E510" s="802" t="s">
        <v>807</v>
      </c>
      <c r="F510" s="829"/>
      <c r="G510" s="707"/>
      <c r="H510" s="707"/>
      <c r="I510" s="707"/>
    </row>
    <row r="511" spans="1:9" s="637" customFormat="1" ht="29.25" thickBot="1" x14ac:dyDescent="0.3">
      <c r="A511" s="798">
        <v>2661</v>
      </c>
      <c r="B511" s="851" t="s">
        <v>75</v>
      </c>
      <c r="C511" s="822">
        <v>6</v>
      </c>
      <c r="D511" s="823">
        <v>1</v>
      </c>
      <c r="E511" s="802" t="s">
        <v>466</v>
      </c>
      <c r="F511" s="835" t="s">
        <v>468</v>
      </c>
      <c r="G511" s="707">
        <f>H511+I511</f>
        <v>165000</v>
      </c>
      <c r="H511" s="862">
        <f>SUM(H513:H528)</f>
        <v>164700</v>
      </c>
      <c r="I511" s="862">
        <f>I524+I523</f>
        <v>300</v>
      </c>
    </row>
    <row r="512" spans="1:9" s="637" customFormat="1" ht="26.25" customHeight="1" thickBot="1" x14ac:dyDescent="0.3">
      <c r="A512" s="798"/>
      <c r="B512" s="799"/>
      <c r="C512" s="822"/>
      <c r="D512" s="823"/>
      <c r="E512" s="802" t="s">
        <v>12</v>
      </c>
      <c r="F512" s="803"/>
      <c r="G512" s="622"/>
      <c r="H512" s="622"/>
      <c r="I512" s="622"/>
    </row>
    <row r="513" spans="1:11" s="637" customFormat="1" ht="22.5" customHeight="1" thickBot="1" x14ac:dyDescent="0.3">
      <c r="A513" s="798"/>
      <c r="B513" s="799"/>
      <c r="C513" s="822"/>
      <c r="D513" s="823"/>
      <c r="E513" s="802">
        <v>4111</v>
      </c>
      <c r="F513" s="803"/>
      <c r="G513" s="862">
        <f t="shared" ref="G513:G531" si="13">H513+I513</f>
        <v>105000</v>
      </c>
      <c r="H513" s="708">
        <v>105000</v>
      </c>
      <c r="I513" s="622"/>
    </row>
    <row r="514" spans="1:11" s="637" customFormat="1" ht="22.5" customHeight="1" thickBot="1" x14ac:dyDescent="0.3">
      <c r="A514" s="798"/>
      <c r="B514" s="799"/>
      <c r="C514" s="822"/>
      <c r="D514" s="823"/>
      <c r="E514" s="802">
        <v>4112</v>
      </c>
      <c r="F514" s="803"/>
      <c r="G514" s="862">
        <f t="shared" si="13"/>
        <v>26000</v>
      </c>
      <c r="H514" s="862">
        <v>26000</v>
      </c>
      <c r="I514" s="622"/>
    </row>
    <row r="515" spans="1:11" s="637" customFormat="1" ht="15" customHeight="1" thickBot="1" x14ac:dyDescent="0.3">
      <c r="A515" s="798"/>
      <c r="B515" s="799"/>
      <c r="C515" s="822"/>
      <c r="D515" s="823"/>
      <c r="E515" s="802">
        <v>4239</v>
      </c>
      <c r="F515" s="803"/>
      <c r="G515" s="862">
        <f t="shared" si="13"/>
        <v>2600</v>
      </c>
      <c r="H515" s="862">
        <v>2600</v>
      </c>
      <c r="I515" s="622"/>
    </row>
    <row r="516" spans="1:11" s="637" customFormat="1" ht="21" hidden="1" customHeight="1" thickBot="1" x14ac:dyDescent="0.3">
      <c r="A516" s="798"/>
      <c r="B516" s="799"/>
      <c r="C516" s="822"/>
      <c r="D516" s="823"/>
      <c r="E516" s="802">
        <v>4241</v>
      </c>
      <c r="F516" s="803"/>
      <c r="G516" s="862">
        <f t="shared" si="13"/>
        <v>0</v>
      </c>
      <c r="H516" s="862"/>
      <c r="I516" s="622"/>
    </row>
    <row r="517" spans="1:11" s="637" customFormat="1" ht="16.5" customHeight="1" thickBot="1" x14ac:dyDescent="0.3">
      <c r="A517" s="798"/>
      <c r="B517" s="799"/>
      <c r="C517" s="822"/>
      <c r="D517" s="823"/>
      <c r="E517" s="802">
        <v>4261</v>
      </c>
      <c r="F517" s="803"/>
      <c r="G517" s="862">
        <f t="shared" si="13"/>
        <v>100</v>
      </c>
      <c r="H517" s="862">
        <v>100</v>
      </c>
      <c r="I517" s="622"/>
    </row>
    <row r="518" spans="1:11" s="637" customFormat="1" ht="39.75" hidden="1" customHeight="1" thickBot="1" x14ac:dyDescent="0.3">
      <c r="A518" s="798"/>
      <c r="B518" s="799"/>
      <c r="C518" s="822"/>
      <c r="D518" s="823"/>
      <c r="E518" s="802">
        <v>4251</v>
      </c>
      <c r="F518" s="803"/>
      <c r="G518" s="862">
        <f t="shared" si="13"/>
        <v>0</v>
      </c>
      <c r="H518" s="862"/>
      <c r="I518" s="622"/>
    </row>
    <row r="519" spans="1:11" s="637" customFormat="1" ht="39.75" hidden="1" customHeight="1" thickBot="1" x14ac:dyDescent="0.3">
      <c r="A519" s="798"/>
      <c r="B519" s="799"/>
      <c r="C519" s="822"/>
      <c r="D519" s="823"/>
      <c r="E519" s="802">
        <v>4267</v>
      </c>
      <c r="F519" s="803"/>
      <c r="G519" s="862">
        <f t="shared" si="13"/>
        <v>0</v>
      </c>
      <c r="H519" s="862"/>
      <c r="I519" s="622"/>
    </row>
    <row r="520" spans="1:11" s="637" customFormat="1" ht="21" customHeight="1" thickBot="1" x14ac:dyDescent="0.3">
      <c r="A520" s="798"/>
      <c r="B520" s="799"/>
      <c r="C520" s="822"/>
      <c r="D520" s="823"/>
      <c r="E520" s="802">
        <v>4269</v>
      </c>
      <c r="F520" s="803"/>
      <c r="G520" s="862">
        <f t="shared" si="13"/>
        <v>8500</v>
      </c>
      <c r="H520" s="862">
        <v>8500</v>
      </c>
      <c r="I520" s="622"/>
    </row>
    <row r="521" spans="1:11" s="637" customFormat="1" ht="22.5" customHeight="1" thickBot="1" x14ac:dyDescent="0.3">
      <c r="A521" s="798"/>
      <c r="B521" s="799"/>
      <c r="C521" s="822"/>
      <c r="D521" s="823"/>
      <c r="E521" s="802">
        <v>4264</v>
      </c>
      <c r="F521" s="803"/>
      <c r="G521" s="862">
        <f t="shared" si="13"/>
        <v>20800</v>
      </c>
      <c r="H521" s="862">
        <v>20800</v>
      </c>
      <c r="I521" s="622"/>
    </row>
    <row r="522" spans="1:11" s="637" customFormat="1" ht="15.75" customHeight="1" thickBot="1" x14ac:dyDescent="0.3">
      <c r="A522" s="798"/>
      <c r="B522" s="799"/>
      <c r="C522" s="822"/>
      <c r="D522" s="823"/>
      <c r="E522" s="802">
        <v>4252</v>
      </c>
      <c r="F522" s="803"/>
      <c r="G522" s="862">
        <f t="shared" si="13"/>
        <v>1700</v>
      </c>
      <c r="H522" s="862">
        <v>1700</v>
      </c>
      <c r="I522" s="622"/>
    </row>
    <row r="523" spans="1:11" s="637" customFormat="1" ht="21.75" hidden="1" customHeight="1" thickBot="1" x14ac:dyDescent="0.3">
      <c r="A523" s="798"/>
      <c r="B523" s="799"/>
      <c r="C523" s="822"/>
      <c r="D523" s="823"/>
      <c r="E523" s="802">
        <v>5122</v>
      </c>
      <c r="F523" s="803"/>
      <c r="G523" s="862">
        <f t="shared" si="13"/>
        <v>0</v>
      </c>
      <c r="H523" s="862"/>
      <c r="I523" s="707"/>
    </row>
    <row r="524" spans="1:11" s="637" customFormat="1" ht="27.75" customHeight="1" thickBot="1" x14ac:dyDescent="0.3">
      <c r="A524" s="798"/>
      <c r="B524" s="799"/>
      <c r="C524" s="822"/>
      <c r="D524" s="823"/>
      <c r="E524" s="802">
        <v>5129</v>
      </c>
      <c r="F524" s="803"/>
      <c r="G524" s="862">
        <f t="shared" si="13"/>
        <v>300</v>
      </c>
      <c r="H524" s="862"/>
      <c r="I524" s="707">
        <v>300</v>
      </c>
    </row>
    <row r="525" spans="1:11" s="637" customFormat="1" ht="42.75" hidden="1" customHeight="1" thickBot="1" x14ac:dyDescent="0.3">
      <c r="A525" s="798"/>
      <c r="B525" s="799"/>
      <c r="C525" s="822"/>
      <c r="D525" s="823"/>
      <c r="E525" s="802">
        <v>4823</v>
      </c>
      <c r="F525" s="803"/>
      <c r="G525" s="862">
        <f t="shared" si="13"/>
        <v>0</v>
      </c>
      <c r="H525" s="862"/>
      <c r="I525" s="622"/>
    </row>
    <row r="526" spans="1:11" s="637" customFormat="1" ht="42.75" hidden="1" customHeight="1" thickBot="1" x14ac:dyDescent="0.3">
      <c r="A526" s="798"/>
      <c r="B526" s="799"/>
      <c r="C526" s="822"/>
      <c r="D526" s="823"/>
      <c r="E526" s="802">
        <v>4212</v>
      </c>
      <c r="F526" s="803"/>
      <c r="G526" s="716">
        <f t="shared" si="13"/>
        <v>0</v>
      </c>
      <c r="H526" s="716"/>
      <c r="I526" s="622"/>
    </row>
    <row r="527" spans="1:11" s="637" customFormat="1" ht="42.75" hidden="1" customHeight="1" thickBot="1" x14ac:dyDescent="0.3">
      <c r="A527" s="798"/>
      <c r="B527" s="799"/>
      <c r="C527" s="822"/>
      <c r="D527" s="823"/>
      <c r="E527" s="802">
        <v>4231</v>
      </c>
      <c r="F527" s="803"/>
      <c r="G527" s="716">
        <f t="shared" si="13"/>
        <v>0</v>
      </c>
      <c r="H527" s="716"/>
      <c r="I527" s="622"/>
    </row>
    <row r="528" spans="1:11" s="637" customFormat="1" ht="42.75" hidden="1" customHeight="1" thickBot="1" x14ac:dyDescent="0.3">
      <c r="A528" s="798"/>
      <c r="B528" s="799"/>
      <c r="C528" s="822"/>
      <c r="D528" s="823"/>
      <c r="E528" s="802">
        <v>4511</v>
      </c>
      <c r="F528" s="803"/>
      <c r="G528" s="862">
        <f t="shared" si="13"/>
        <v>0</v>
      </c>
      <c r="H528" s="708"/>
      <c r="I528" s="707"/>
      <c r="J528" s="633"/>
      <c r="K528" s="634"/>
    </row>
    <row r="529" spans="1:11" s="637" customFormat="1" ht="22.5" hidden="1" customHeight="1" thickBot="1" x14ac:dyDescent="0.3">
      <c r="A529" s="798"/>
      <c r="B529" s="799"/>
      <c r="C529" s="822"/>
      <c r="D529" s="823"/>
      <c r="E529" s="802">
        <v>5121</v>
      </c>
      <c r="F529" s="803"/>
      <c r="G529" s="862">
        <f t="shared" si="13"/>
        <v>0</v>
      </c>
      <c r="H529" s="708"/>
      <c r="I529" s="707"/>
      <c r="J529" s="633"/>
      <c r="K529" s="634"/>
    </row>
    <row r="530" spans="1:11" s="637" customFormat="1" ht="0.75" hidden="1" customHeight="1" thickBot="1" x14ac:dyDescent="0.3">
      <c r="A530" s="798"/>
      <c r="B530" s="799"/>
      <c r="C530" s="822"/>
      <c r="D530" s="823"/>
      <c r="E530" s="802">
        <v>5129</v>
      </c>
      <c r="F530" s="803"/>
      <c r="G530" s="862">
        <f t="shared" si="13"/>
        <v>0</v>
      </c>
      <c r="H530" s="708"/>
      <c r="I530" s="707"/>
      <c r="J530" s="633"/>
      <c r="K530" s="634"/>
    </row>
    <row r="531" spans="1:11" s="842" customFormat="1" ht="36.75" customHeight="1" thickBot="1" x14ac:dyDescent="0.25">
      <c r="A531" s="838">
        <v>2700</v>
      </c>
      <c r="B531" s="849" t="s">
        <v>76</v>
      </c>
      <c r="C531" s="825">
        <v>0</v>
      </c>
      <c r="D531" s="826">
        <v>0</v>
      </c>
      <c r="E531" s="850" t="s">
        <v>872</v>
      </c>
      <c r="F531" s="840" t="s">
        <v>469</v>
      </c>
      <c r="G531" s="706">
        <f t="shared" si="13"/>
        <v>0</v>
      </c>
      <c r="H531" s="706">
        <f>H533+H547+H565+H583+H589+H595</f>
        <v>0</v>
      </c>
      <c r="I531" s="707">
        <f>I533+I547+I565+I583+I589+I595</f>
        <v>0</v>
      </c>
    </row>
    <row r="532" spans="1:11" s="637" customFormat="1" ht="11.25" hidden="1" customHeight="1" outlineLevel="1" thickBot="1" x14ac:dyDescent="0.3">
      <c r="A532" s="843"/>
      <c r="B532" s="824"/>
      <c r="C532" s="844"/>
      <c r="D532" s="845"/>
      <c r="E532" s="802" t="s">
        <v>806</v>
      </c>
      <c r="F532" s="846"/>
      <c r="G532" s="706"/>
      <c r="H532" s="710"/>
      <c r="I532" s="706"/>
    </row>
    <row r="533" spans="1:11" s="637" customFormat="1" ht="29.25" hidden="1" outlineLevel="2" thickBot="1" x14ac:dyDescent="0.3">
      <c r="A533" s="798">
        <v>2710</v>
      </c>
      <c r="B533" s="849" t="s">
        <v>76</v>
      </c>
      <c r="C533" s="825">
        <v>1</v>
      </c>
      <c r="D533" s="826">
        <v>0</v>
      </c>
      <c r="E533" s="827" t="s">
        <v>470</v>
      </c>
      <c r="F533" s="829" t="s">
        <v>471</v>
      </c>
      <c r="G533" s="706">
        <f>H533+I533</f>
        <v>0</v>
      </c>
      <c r="H533" s="710">
        <f>H535+H539+H543</f>
        <v>0</v>
      </c>
      <c r="I533" s="706">
        <f>I535+I539+I543</f>
        <v>0</v>
      </c>
    </row>
    <row r="534" spans="1:11" s="639" customFormat="1" ht="10.5" hidden="1" customHeight="1" outlineLevel="2" thickBot="1" x14ac:dyDescent="0.3">
      <c r="A534" s="798"/>
      <c r="B534" s="824"/>
      <c r="C534" s="825"/>
      <c r="D534" s="826"/>
      <c r="E534" s="802" t="s">
        <v>807</v>
      </c>
      <c r="F534" s="829"/>
      <c r="G534" s="706"/>
      <c r="H534" s="710"/>
      <c r="I534" s="706"/>
    </row>
    <row r="535" spans="1:11" s="637" customFormat="1" ht="16.5" hidden="1" outlineLevel="2" thickBot="1" x14ac:dyDescent="0.3">
      <c r="A535" s="798">
        <v>2711</v>
      </c>
      <c r="B535" s="851" t="s">
        <v>76</v>
      </c>
      <c r="C535" s="822">
        <v>1</v>
      </c>
      <c r="D535" s="823">
        <v>1</v>
      </c>
      <c r="E535" s="802" t="s">
        <v>472</v>
      </c>
      <c r="F535" s="835" t="s">
        <v>473</v>
      </c>
      <c r="G535" s="706">
        <f>H535+I535</f>
        <v>0</v>
      </c>
      <c r="H535" s="710">
        <f>H537+H538</f>
        <v>0</v>
      </c>
      <c r="I535" s="706">
        <f>I537+I538</f>
        <v>0</v>
      </c>
    </row>
    <row r="536" spans="1:11" s="637" customFormat="1" ht="36.75" hidden="1" outlineLevel="2" thickBot="1" x14ac:dyDescent="0.3">
      <c r="A536" s="798"/>
      <c r="B536" s="799"/>
      <c r="C536" s="822"/>
      <c r="D536" s="823"/>
      <c r="E536" s="802" t="s">
        <v>12</v>
      </c>
      <c r="F536" s="803"/>
      <c r="G536" s="706"/>
      <c r="H536" s="710"/>
      <c r="I536" s="706"/>
    </row>
    <row r="537" spans="1:11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11" s="637" customFormat="1" ht="16.5" hidden="1" outlineLevel="2" thickBot="1" x14ac:dyDescent="0.3">
      <c r="A538" s="798"/>
      <c r="B538" s="799"/>
      <c r="C538" s="822"/>
      <c r="D538" s="823"/>
      <c r="E538" s="802" t="s">
        <v>13</v>
      </c>
      <c r="F538" s="803"/>
      <c r="G538" s="706">
        <f>H538+I538</f>
        <v>0</v>
      </c>
      <c r="H538" s="710"/>
      <c r="I538" s="706"/>
    </row>
    <row r="539" spans="1:11" s="637" customFormat="1" ht="16.5" hidden="1" outlineLevel="2" thickBot="1" x14ac:dyDescent="0.3">
      <c r="A539" s="798">
        <v>2712</v>
      </c>
      <c r="B539" s="851" t="s">
        <v>76</v>
      </c>
      <c r="C539" s="822">
        <v>1</v>
      </c>
      <c r="D539" s="823">
        <v>2</v>
      </c>
      <c r="E539" s="802" t="s">
        <v>474</v>
      </c>
      <c r="F539" s="835" t="s">
        <v>475</v>
      </c>
      <c r="G539" s="706">
        <f>H539+I539</f>
        <v>0</v>
      </c>
      <c r="H539" s="710">
        <f>H541+H542</f>
        <v>0</v>
      </c>
      <c r="I539" s="706">
        <f>I541+I542</f>
        <v>0</v>
      </c>
    </row>
    <row r="540" spans="1:11" s="637" customFormat="1" ht="36.75" hidden="1" outlineLevel="2" thickBot="1" x14ac:dyDescent="0.3">
      <c r="A540" s="798"/>
      <c r="B540" s="799"/>
      <c r="C540" s="822"/>
      <c r="D540" s="823"/>
      <c r="E540" s="802" t="s">
        <v>12</v>
      </c>
      <c r="F540" s="803"/>
      <c r="G540" s="706"/>
      <c r="H540" s="710"/>
      <c r="I540" s="706"/>
    </row>
    <row r="541" spans="1:11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11" s="637" customFormat="1" ht="16.5" hidden="1" outlineLevel="2" thickBot="1" x14ac:dyDescent="0.3">
      <c r="A542" s="798"/>
      <c r="B542" s="799"/>
      <c r="C542" s="822"/>
      <c r="D542" s="823"/>
      <c r="E542" s="802" t="s">
        <v>13</v>
      </c>
      <c r="F542" s="803"/>
      <c r="G542" s="706">
        <f>H542+I542</f>
        <v>0</v>
      </c>
      <c r="H542" s="710"/>
      <c r="I542" s="706"/>
    </row>
    <row r="543" spans="1:11" s="637" customFormat="1" ht="16.5" hidden="1" outlineLevel="2" thickBot="1" x14ac:dyDescent="0.3">
      <c r="A543" s="798">
        <v>2713</v>
      </c>
      <c r="B543" s="851" t="s">
        <v>76</v>
      </c>
      <c r="C543" s="822">
        <v>1</v>
      </c>
      <c r="D543" s="823">
        <v>3</v>
      </c>
      <c r="E543" s="802" t="s">
        <v>734</v>
      </c>
      <c r="F543" s="835" t="s">
        <v>476</v>
      </c>
      <c r="G543" s="706">
        <f>H543+I543</f>
        <v>0</v>
      </c>
      <c r="H543" s="710">
        <f>H545+H546</f>
        <v>0</v>
      </c>
      <c r="I543" s="706">
        <f>I545+I546</f>
        <v>0</v>
      </c>
    </row>
    <row r="544" spans="1:11" s="637" customFormat="1" ht="36.75" hidden="1" outlineLevel="2" thickBot="1" x14ac:dyDescent="0.3">
      <c r="A544" s="798"/>
      <c r="B544" s="799"/>
      <c r="C544" s="822"/>
      <c r="D544" s="823"/>
      <c r="E544" s="802" t="s">
        <v>12</v>
      </c>
      <c r="F544" s="803"/>
      <c r="G544" s="706"/>
      <c r="H544" s="710"/>
      <c r="I544" s="706"/>
    </row>
    <row r="545" spans="1:9" s="637" customFormat="1" ht="16.5" hidden="1" outlineLevel="2" thickBot="1" x14ac:dyDescent="0.3">
      <c r="A545" s="798"/>
      <c r="B545" s="799"/>
      <c r="C545" s="822"/>
      <c r="D545" s="823"/>
      <c r="E545" s="802" t="s">
        <v>13</v>
      </c>
      <c r="F545" s="803"/>
      <c r="G545" s="706">
        <f>H545+I545</f>
        <v>0</v>
      </c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>
        <v>2720</v>
      </c>
      <c r="B547" s="849" t="s">
        <v>76</v>
      </c>
      <c r="C547" s="825">
        <v>2</v>
      </c>
      <c r="D547" s="826">
        <v>0</v>
      </c>
      <c r="E547" s="827" t="s">
        <v>77</v>
      </c>
      <c r="F547" s="829" t="s">
        <v>477</v>
      </c>
      <c r="G547" s="706">
        <f>H547+I547</f>
        <v>0</v>
      </c>
      <c r="H547" s="710">
        <f>H549+H553+H557+H561</f>
        <v>0</v>
      </c>
      <c r="I547" s="706">
        <f>I549+I553+I557+I561</f>
        <v>0</v>
      </c>
    </row>
    <row r="548" spans="1:9" s="639" customFormat="1" ht="10.5" hidden="1" customHeight="1" outlineLevel="2" thickBot="1" x14ac:dyDescent="0.3">
      <c r="A548" s="798"/>
      <c r="B548" s="824"/>
      <c r="C548" s="825"/>
      <c r="D548" s="826"/>
      <c r="E548" s="802" t="s">
        <v>807</v>
      </c>
      <c r="F548" s="829"/>
      <c r="G548" s="706"/>
      <c r="H548" s="710"/>
      <c r="I548" s="706"/>
    </row>
    <row r="549" spans="1:9" s="637" customFormat="1" ht="16.5" hidden="1" outlineLevel="2" thickBot="1" x14ac:dyDescent="0.3">
      <c r="A549" s="798">
        <v>2721</v>
      </c>
      <c r="B549" s="851" t="s">
        <v>76</v>
      </c>
      <c r="C549" s="822">
        <v>2</v>
      </c>
      <c r="D549" s="823">
        <v>1</v>
      </c>
      <c r="E549" s="802" t="s">
        <v>478</v>
      </c>
      <c r="F549" s="835" t="s">
        <v>479</v>
      </c>
      <c r="G549" s="706">
        <f>H549+I549</f>
        <v>0</v>
      </c>
      <c r="H549" s="710">
        <f>H551+H552</f>
        <v>0</v>
      </c>
      <c r="I549" s="706">
        <f>I551+I552</f>
        <v>0</v>
      </c>
    </row>
    <row r="550" spans="1:9" s="637" customFormat="1" ht="36.75" hidden="1" outlineLevel="2" thickBot="1" x14ac:dyDescent="0.3">
      <c r="A550" s="798"/>
      <c r="B550" s="799"/>
      <c r="C550" s="822"/>
      <c r="D550" s="823"/>
      <c r="E550" s="802" t="s">
        <v>12</v>
      </c>
      <c r="F550" s="803"/>
      <c r="G550" s="706"/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/>
      <c r="B552" s="799"/>
      <c r="C552" s="822"/>
      <c r="D552" s="823"/>
      <c r="E552" s="802" t="s">
        <v>13</v>
      </c>
      <c r="F552" s="803"/>
      <c r="G552" s="706">
        <f>H552+I552</f>
        <v>0</v>
      </c>
      <c r="H552" s="710"/>
      <c r="I552" s="706"/>
    </row>
    <row r="553" spans="1:9" s="637" customFormat="1" ht="20.25" hidden="1" customHeight="1" outlineLevel="2" thickBot="1" x14ac:dyDescent="0.3">
      <c r="A553" s="798">
        <v>2722</v>
      </c>
      <c r="B553" s="851" t="s">
        <v>76</v>
      </c>
      <c r="C553" s="822">
        <v>2</v>
      </c>
      <c r="D553" s="823">
        <v>2</v>
      </c>
      <c r="E553" s="802" t="s">
        <v>480</v>
      </c>
      <c r="F553" s="835" t="s">
        <v>481</v>
      </c>
      <c r="G553" s="706">
        <f>H553+I553</f>
        <v>0</v>
      </c>
      <c r="H553" s="710">
        <f>H555+H556</f>
        <v>0</v>
      </c>
      <c r="I553" s="706">
        <f>I555+I556</f>
        <v>0</v>
      </c>
    </row>
    <row r="554" spans="1:9" s="637" customFormat="1" ht="36.75" hidden="1" outlineLevel="2" thickBot="1" x14ac:dyDescent="0.3">
      <c r="A554" s="798"/>
      <c r="B554" s="799"/>
      <c r="C554" s="822"/>
      <c r="D554" s="823"/>
      <c r="E554" s="802" t="s">
        <v>12</v>
      </c>
      <c r="F554" s="803"/>
      <c r="G554" s="706"/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/>
      <c r="B556" s="799"/>
      <c r="C556" s="822"/>
      <c r="D556" s="823"/>
      <c r="E556" s="802" t="s">
        <v>13</v>
      </c>
      <c r="F556" s="803"/>
      <c r="G556" s="706">
        <f>H556+I556</f>
        <v>0</v>
      </c>
      <c r="H556" s="710"/>
      <c r="I556" s="706"/>
    </row>
    <row r="557" spans="1:9" s="637" customFormat="1" ht="16.5" hidden="1" outlineLevel="2" thickBot="1" x14ac:dyDescent="0.3">
      <c r="A557" s="798">
        <v>2723</v>
      </c>
      <c r="B557" s="851" t="s">
        <v>76</v>
      </c>
      <c r="C557" s="822">
        <v>2</v>
      </c>
      <c r="D557" s="823">
        <v>3</v>
      </c>
      <c r="E557" s="802" t="s">
        <v>735</v>
      </c>
      <c r="F557" s="835" t="s">
        <v>482</v>
      </c>
      <c r="G557" s="706">
        <f>H557+I557</f>
        <v>0</v>
      </c>
      <c r="H557" s="710">
        <f>H559+H560</f>
        <v>0</v>
      </c>
      <c r="I557" s="706">
        <f>I559+I560</f>
        <v>0</v>
      </c>
    </row>
    <row r="558" spans="1:9" s="637" customFormat="1" ht="36.75" hidden="1" outlineLevel="2" thickBot="1" x14ac:dyDescent="0.3">
      <c r="A558" s="798"/>
      <c r="B558" s="799"/>
      <c r="C558" s="822"/>
      <c r="D558" s="823"/>
      <c r="E558" s="802" t="s">
        <v>12</v>
      </c>
      <c r="F558" s="803"/>
      <c r="G558" s="706"/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/>
      <c r="B560" s="799"/>
      <c r="C560" s="822"/>
      <c r="D560" s="823"/>
      <c r="E560" s="802" t="s">
        <v>13</v>
      </c>
      <c r="F560" s="803"/>
      <c r="G560" s="706">
        <f>H560+I560</f>
        <v>0</v>
      </c>
      <c r="H560" s="710"/>
      <c r="I560" s="706"/>
    </row>
    <row r="561" spans="1:9" s="637" customFormat="1" ht="16.5" hidden="1" outlineLevel="2" thickBot="1" x14ac:dyDescent="0.3">
      <c r="A561" s="798">
        <v>2724</v>
      </c>
      <c r="B561" s="851" t="s">
        <v>76</v>
      </c>
      <c r="C561" s="822">
        <v>2</v>
      </c>
      <c r="D561" s="823">
        <v>4</v>
      </c>
      <c r="E561" s="802" t="s">
        <v>483</v>
      </c>
      <c r="F561" s="835" t="s">
        <v>484</v>
      </c>
      <c r="G561" s="706">
        <f>H561+I561</f>
        <v>0</v>
      </c>
      <c r="H561" s="710">
        <f>H563+H564</f>
        <v>0</v>
      </c>
      <c r="I561" s="706">
        <f>I563+I564</f>
        <v>0</v>
      </c>
    </row>
    <row r="562" spans="1:9" s="637" customFormat="1" ht="36.75" hidden="1" outlineLevel="2" thickBot="1" x14ac:dyDescent="0.3">
      <c r="A562" s="798"/>
      <c r="B562" s="799"/>
      <c r="C562" s="822"/>
      <c r="D562" s="823"/>
      <c r="E562" s="802" t="s">
        <v>12</v>
      </c>
      <c r="F562" s="803"/>
      <c r="G562" s="706"/>
      <c r="H562" s="710"/>
      <c r="I562" s="706"/>
    </row>
    <row r="563" spans="1:9" s="637" customFormat="1" ht="16.5" hidden="1" outlineLevel="2" thickBot="1" x14ac:dyDescent="0.3">
      <c r="A563" s="798"/>
      <c r="B563" s="799"/>
      <c r="C563" s="822"/>
      <c r="D563" s="823"/>
      <c r="E563" s="802" t="s">
        <v>13</v>
      </c>
      <c r="F563" s="803"/>
      <c r="G563" s="706">
        <f>H563+I563</f>
        <v>0</v>
      </c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>
        <v>2730</v>
      </c>
      <c r="B565" s="849" t="s">
        <v>76</v>
      </c>
      <c r="C565" s="825">
        <v>3</v>
      </c>
      <c r="D565" s="826">
        <v>0</v>
      </c>
      <c r="E565" s="827" t="s">
        <v>485</v>
      </c>
      <c r="F565" s="829" t="s">
        <v>488</v>
      </c>
      <c r="G565" s="706">
        <f>H565+I565</f>
        <v>0</v>
      </c>
      <c r="H565" s="710">
        <f>H567+H571+H575+H579</f>
        <v>0</v>
      </c>
      <c r="I565" s="706">
        <f>I567+I571+I575+I579</f>
        <v>0</v>
      </c>
    </row>
    <row r="566" spans="1:9" s="639" customFormat="1" ht="10.5" hidden="1" customHeight="1" outlineLevel="2" thickBot="1" x14ac:dyDescent="0.3">
      <c r="A566" s="798"/>
      <c r="B566" s="824"/>
      <c r="C566" s="825"/>
      <c r="D566" s="826"/>
      <c r="E566" s="802" t="s">
        <v>807</v>
      </c>
      <c r="F566" s="829"/>
      <c r="G566" s="706"/>
      <c r="H566" s="710"/>
      <c r="I566" s="706"/>
    </row>
    <row r="567" spans="1:9" s="637" customFormat="1" ht="15" hidden="1" customHeight="1" outlineLevel="2" thickBot="1" x14ac:dyDescent="0.3">
      <c r="A567" s="798">
        <v>2731</v>
      </c>
      <c r="B567" s="851" t="s">
        <v>76</v>
      </c>
      <c r="C567" s="822">
        <v>3</v>
      </c>
      <c r="D567" s="823">
        <v>1</v>
      </c>
      <c r="E567" s="802" t="s">
        <v>489</v>
      </c>
      <c r="F567" s="803" t="s">
        <v>490</v>
      </c>
      <c r="G567" s="706">
        <f>H567+I567</f>
        <v>0</v>
      </c>
      <c r="H567" s="710">
        <f>H569+H570</f>
        <v>0</v>
      </c>
      <c r="I567" s="706">
        <f>I569+I570</f>
        <v>0</v>
      </c>
    </row>
    <row r="568" spans="1:9" s="637" customFormat="1" ht="36.75" hidden="1" outlineLevel="2" thickBot="1" x14ac:dyDescent="0.3">
      <c r="A568" s="798"/>
      <c r="B568" s="799"/>
      <c r="C568" s="822"/>
      <c r="D568" s="823"/>
      <c r="E568" s="802" t="s">
        <v>12</v>
      </c>
      <c r="F568" s="803"/>
      <c r="G568" s="706"/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outlineLevel="2" thickBot="1" x14ac:dyDescent="0.3">
      <c r="A570" s="798"/>
      <c r="B570" s="799"/>
      <c r="C570" s="822"/>
      <c r="D570" s="823"/>
      <c r="E570" s="802" t="s">
        <v>13</v>
      </c>
      <c r="F570" s="803"/>
      <c r="G570" s="706">
        <f>H570+I570</f>
        <v>0</v>
      </c>
      <c r="H570" s="710"/>
      <c r="I570" s="706"/>
    </row>
    <row r="571" spans="1:9" s="637" customFormat="1" ht="18" hidden="1" customHeight="1" outlineLevel="2" thickBot="1" x14ac:dyDescent="0.3">
      <c r="A571" s="798">
        <v>2732</v>
      </c>
      <c r="B571" s="851" t="s">
        <v>76</v>
      </c>
      <c r="C571" s="822">
        <v>3</v>
      </c>
      <c r="D571" s="823">
        <v>2</v>
      </c>
      <c r="E571" s="802" t="s">
        <v>491</v>
      </c>
      <c r="F571" s="803" t="s">
        <v>492</v>
      </c>
      <c r="G571" s="706">
        <f>H571+I571</f>
        <v>0</v>
      </c>
      <c r="H571" s="710">
        <f>H573+H574</f>
        <v>0</v>
      </c>
      <c r="I571" s="706">
        <f>I573+I574</f>
        <v>0</v>
      </c>
    </row>
    <row r="572" spans="1:9" s="637" customFormat="1" ht="36.75" hidden="1" outlineLevel="2" thickBot="1" x14ac:dyDescent="0.3">
      <c r="A572" s="798"/>
      <c r="B572" s="799"/>
      <c r="C572" s="822"/>
      <c r="D572" s="823"/>
      <c r="E572" s="802" t="s">
        <v>12</v>
      </c>
      <c r="F572" s="803"/>
      <c r="G572" s="706"/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16.5" hidden="1" outlineLevel="2" thickBot="1" x14ac:dyDescent="0.3">
      <c r="A574" s="798"/>
      <c r="B574" s="799"/>
      <c r="C574" s="822"/>
      <c r="D574" s="823"/>
      <c r="E574" s="802" t="s">
        <v>13</v>
      </c>
      <c r="F574" s="803"/>
      <c r="G574" s="706">
        <f>H574+I574</f>
        <v>0</v>
      </c>
      <c r="H574" s="710"/>
      <c r="I574" s="706"/>
    </row>
    <row r="575" spans="1:9" s="637" customFormat="1" ht="16.5" hidden="1" customHeight="1" outlineLevel="2" thickBot="1" x14ac:dyDescent="0.3">
      <c r="A575" s="798">
        <v>2733</v>
      </c>
      <c r="B575" s="851" t="s">
        <v>76</v>
      </c>
      <c r="C575" s="822">
        <v>3</v>
      </c>
      <c r="D575" s="823">
        <v>3</v>
      </c>
      <c r="E575" s="802" t="s">
        <v>493</v>
      </c>
      <c r="F575" s="803" t="s">
        <v>494</v>
      </c>
      <c r="G575" s="706">
        <f>H575+I575</f>
        <v>0</v>
      </c>
      <c r="H575" s="710">
        <f>H577+H578</f>
        <v>0</v>
      </c>
      <c r="I575" s="706">
        <f>I577+I578</f>
        <v>0</v>
      </c>
    </row>
    <row r="576" spans="1:9" s="637" customFormat="1" ht="36.75" hidden="1" outlineLevel="2" thickBot="1" x14ac:dyDescent="0.3">
      <c r="A576" s="798"/>
      <c r="B576" s="799"/>
      <c r="C576" s="822"/>
      <c r="D576" s="823"/>
      <c r="E576" s="802" t="s">
        <v>12</v>
      </c>
      <c r="F576" s="803"/>
      <c r="G576" s="706"/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16.5" hidden="1" outlineLevel="2" thickBot="1" x14ac:dyDescent="0.3">
      <c r="A578" s="798"/>
      <c r="B578" s="799"/>
      <c r="C578" s="822"/>
      <c r="D578" s="823"/>
      <c r="E578" s="802" t="s">
        <v>13</v>
      </c>
      <c r="F578" s="803"/>
      <c r="G578" s="706">
        <f>H578+I578</f>
        <v>0</v>
      </c>
      <c r="H578" s="710"/>
      <c r="I578" s="706"/>
    </row>
    <row r="579" spans="1:9" s="637" customFormat="1" ht="24.75" hidden="1" outlineLevel="2" thickBot="1" x14ac:dyDescent="0.3">
      <c r="A579" s="798">
        <v>2734</v>
      </c>
      <c r="B579" s="851" t="s">
        <v>76</v>
      </c>
      <c r="C579" s="822">
        <v>3</v>
      </c>
      <c r="D579" s="823">
        <v>4</v>
      </c>
      <c r="E579" s="802" t="s">
        <v>495</v>
      </c>
      <c r="F579" s="803" t="s">
        <v>496</v>
      </c>
      <c r="G579" s="706">
        <f>H579+I579</f>
        <v>0</v>
      </c>
      <c r="H579" s="710">
        <f>H581+H582</f>
        <v>0</v>
      </c>
      <c r="I579" s="706">
        <f>I581+I582</f>
        <v>0</v>
      </c>
    </row>
    <row r="580" spans="1:9" s="637" customFormat="1" ht="32.25" hidden="1" customHeight="1" outlineLevel="2" thickBot="1" x14ac:dyDescent="0.3">
      <c r="A580" s="798"/>
      <c r="B580" s="799"/>
      <c r="C580" s="822"/>
      <c r="D580" s="823"/>
      <c r="E580" s="802" t="s">
        <v>12</v>
      </c>
      <c r="F580" s="803"/>
      <c r="G580" s="706"/>
      <c r="H580" s="710"/>
      <c r="I580" s="706"/>
    </row>
    <row r="581" spans="1:9" s="637" customFormat="1" ht="16.5" hidden="1" outlineLevel="2" thickBot="1" x14ac:dyDescent="0.3">
      <c r="A581" s="798"/>
      <c r="B581" s="799"/>
      <c r="C581" s="822"/>
      <c r="D581" s="823"/>
      <c r="E581" s="802" t="s">
        <v>13</v>
      </c>
      <c r="F581" s="803"/>
      <c r="G581" s="706">
        <f>H581+I581</f>
        <v>0</v>
      </c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24.75" hidden="1" outlineLevel="2" thickBot="1" x14ac:dyDescent="0.3">
      <c r="A583" s="798">
        <v>2740</v>
      </c>
      <c r="B583" s="849" t="s">
        <v>76</v>
      </c>
      <c r="C583" s="825">
        <v>4</v>
      </c>
      <c r="D583" s="826">
        <v>0</v>
      </c>
      <c r="E583" s="827" t="s">
        <v>497</v>
      </c>
      <c r="F583" s="829" t="s">
        <v>498</v>
      </c>
      <c r="G583" s="706">
        <f>H583+I583</f>
        <v>0</v>
      </c>
      <c r="H583" s="710">
        <f>H585</f>
        <v>0</v>
      </c>
      <c r="I583" s="706">
        <f>I585</f>
        <v>0</v>
      </c>
    </row>
    <row r="584" spans="1:9" s="639" customFormat="1" ht="10.5" hidden="1" customHeight="1" outlineLevel="2" thickBot="1" x14ac:dyDescent="0.3">
      <c r="A584" s="798"/>
      <c r="B584" s="824"/>
      <c r="C584" s="825"/>
      <c r="D584" s="826"/>
      <c r="E584" s="802" t="s">
        <v>807</v>
      </c>
      <c r="F584" s="829"/>
      <c r="G584" s="706"/>
      <c r="H584" s="710"/>
      <c r="I584" s="706"/>
    </row>
    <row r="585" spans="1:9" s="637" customFormat="1" ht="16.5" hidden="1" outlineLevel="2" thickBot="1" x14ac:dyDescent="0.3">
      <c r="A585" s="798">
        <v>2741</v>
      </c>
      <c r="B585" s="851" t="s">
        <v>76</v>
      </c>
      <c r="C585" s="822">
        <v>4</v>
      </c>
      <c r="D585" s="823">
        <v>1</v>
      </c>
      <c r="E585" s="802" t="s">
        <v>497</v>
      </c>
      <c r="F585" s="835" t="s">
        <v>499</v>
      </c>
      <c r="G585" s="706">
        <f>H585+I585</f>
        <v>0</v>
      </c>
      <c r="H585" s="710">
        <f>H587+H588</f>
        <v>0</v>
      </c>
      <c r="I585" s="706">
        <f>I587+I588</f>
        <v>0</v>
      </c>
    </row>
    <row r="586" spans="1:9" s="637" customFormat="1" ht="36.75" hidden="1" outlineLevel="2" thickBot="1" x14ac:dyDescent="0.3">
      <c r="A586" s="798"/>
      <c r="B586" s="799"/>
      <c r="C586" s="822"/>
      <c r="D586" s="823"/>
      <c r="E586" s="802" t="s">
        <v>12</v>
      </c>
      <c r="F586" s="803"/>
      <c r="G586" s="706"/>
      <c r="H586" s="710"/>
      <c r="I586" s="706"/>
    </row>
    <row r="587" spans="1:9" s="637" customFormat="1" ht="16.5" hidden="1" outlineLevel="2" thickBot="1" x14ac:dyDescent="0.3">
      <c r="A587" s="798"/>
      <c r="B587" s="799"/>
      <c r="C587" s="822"/>
      <c r="D587" s="823"/>
      <c r="E587" s="802" t="s">
        <v>13</v>
      </c>
      <c r="F587" s="803"/>
      <c r="G587" s="706">
        <f>H587+I587</f>
        <v>0</v>
      </c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24.75" hidden="1" outlineLevel="2" thickBot="1" x14ac:dyDescent="0.3">
      <c r="A589" s="798">
        <v>2750</v>
      </c>
      <c r="B589" s="849" t="s">
        <v>76</v>
      </c>
      <c r="C589" s="825">
        <v>5</v>
      </c>
      <c r="D589" s="826">
        <v>0</v>
      </c>
      <c r="E589" s="827" t="s">
        <v>500</v>
      </c>
      <c r="F589" s="829" t="s">
        <v>501</v>
      </c>
      <c r="G589" s="706">
        <f>H589+I589</f>
        <v>0</v>
      </c>
      <c r="H589" s="710">
        <f>H591</f>
        <v>0</v>
      </c>
      <c r="I589" s="706">
        <f>I591</f>
        <v>0</v>
      </c>
    </row>
    <row r="590" spans="1:9" s="639" customFormat="1" ht="10.5" hidden="1" customHeight="1" outlineLevel="2" thickBot="1" x14ac:dyDescent="0.3">
      <c r="A590" s="798"/>
      <c r="B590" s="824"/>
      <c r="C590" s="825"/>
      <c r="D590" s="826"/>
      <c r="E590" s="802" t="s">
        <v>807</v>
      </c>
      <c r="F590" s="829"/>
      <c r="G590" s="706"/>
      <c r="H590" s="710"/>
      <c r="I590" s="706"/>
    </row>
    <row r="591" spans="1:9" s="637" customFormat="1" ht="24.75" hidden="1" outlineLevel="2" thickBot="1" x14ac:dyDescent="0.3">
      <c r="A591" s="798">
        <v>2751</v>
      </c>
      <c r="B591" s="851" t="s">
        <v>76</v>
      </c>
      <c r="C591" s="822">
        <v>5</v>
      </c>
      <c r="D591" s="823">
        <v>1</v>
      </c>
      <c r="E591" s="802" t="s">
        <v>500</v>
      </c>
      <c r="F591" s="835" t="s">
        <v>501</v>
      </c>
      <c r="G591" s="706">
        <f>H591+I591</f>
        <v>0</v>
      </c>
      <c r="H591" s="710">
        <f>H593+H594</f>
        <v>0</v>
      </c>
      <c r="I591" s="706">
        <f>I593+I594</f>
        <v>0</v>
      </c>
    </row>
    <row r="592" spans="1:9" s="637" customFormat="1" ht="36.75" hidden="1" outlineLevel="2" thickBot="1" x14ac:dyDescent="0.3">
      <c r="A592" s="798"/>
      <c r="B592" s="799"/>
      <c r="C592" s="822"/>
      <c r="D592" s="823"/>
      <c r="E592" s="802" t="s">
        <v>12</v>
      </c>
      <c r="F592" s="803"/>
      <c r="G592" s="706"/>
      <c r="H592" s="710"/>
      <c r="I592" s="706"/>
    </row>
    <row r="593" spans="1:9" s="637" customFormat="1" ht="16.5" hidden="1" outlineLevel="2" thickBot="1" x14ac:dyDescent="0.3">
      <c r="A593" s="798"/>
      <c r="B593" s="799"/>
      <c r="C593" s="822"/>
      <c r="D593" s="823"/>
      <c r="E593" s="802" t="s">
        <v>13</v>
      </c>
      <c r="F593" s="803"/>
      <c r="G593" s="706">
        <f>H593+I593</f>
        <v>0</v>
      </c>
      <c r="H593" s="710"/>
      <c r="I593" s="706"/>
    </row>
    <row r="594" spans="1:9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10"/>
      <c r="I594" s="706"/>
    </row>
    <row r="595" spans="1:9" s="637" customFormat="1" ht="24.75" outlineLevel="2" thickBot="1" x14ac:dyDescent="0.3">
      <c r="A595" s="798">
        <v>2760</v>
      </c>
      <c r="B595" s="849" t="s">
        <v>76</v>
      </c>
      <c r="C595" s="825">
        <v>6</v>
      </c>
      <c r="D595" s="826">
        <v>0</v>
      </c>
      <c r="E595" s="827" t="s">
        <v>502</v>
      </c>
      <c r="F595" s="829" t="s">
        <v>503</v>
      </c>
      <c r="G595" s="706">
        <f>H595+I595</f>
        <v>0</v>
      </c>
      <c r="H595" s="706">
        <f>H597+H601</f>
        <v>0</v>
      </c>
      <c r="I595" s="706">
        <f>I597+I601</f>
        <v>0</v>
      </c>
    </row>
    <row r="596" spans="1:9" s="639" customFormat="1" ht="30" customHeight="1" outlineLevel="2" thickBot="1" x14ac:dyDescent="0.3">
      <c r="A596" s="798"/>
      <c r="B596" s="824"/>
      <c r="C596" s="825"/>
      <c r="D596" s="826"/>
      <c r="E596" s="802" t="s">
        <v>807</v>
      </c>
      <c r="F596" s="829"/>
      <c r="G596" s="706"/>
      <c r="H596" s="706"/>
      <c r="I596" s="706"/>
    </row>
    <row r="597" spans="1:9" s="637" customFormat="1" ht="0.75" customHeight="1" outlineLevel="2" thickBot="1" x14ac:dyDescent="0.3">
      <c r="A597" s="798">
        <v>2761</v>
      </c>
      <c r="B597" s="851" t="s">
        <v>76</v>
      </c>
      <c r="C597" s="822">
        <v>6</v>
      </c>
      <c r="D597" s="823">
        <v>1</v>
      </c>
      <c r="E597" s="802" t="s">
        <v>78</v>
      </c>
      <c r="F597" s="829"/>
      <c r="G597" s="706">
        <f>H597+I597</f>
        <v>0</v>
      </c>
      <c r="H597" s="706">
        <f>H599+H600</f>
        <v>0</v>
      </c>
      <c r="I597" s="706">
        <f>I599+I600</f>
        <v>0</v>
      </c>
    </row>
    <row r="598" spans="1:9" s="637" customFormat="1" ht="36.75" hidden="1" outlineLevel="2" thickBot="1" x14ac:dyDescent="0.3">
      <c r="A598" s="798"/>
      <c r="B598" s="799"/>
      <c r="C598" s="822"/>
      <c r="D598" s="823"/>
      <c r="E598" s="802" t="s">
        <v>12</v>
      </c>
      <c r="F598" s="803"/>
      <c r="G598" s="706"/>
      <c r="H598" s="706"/>
      <c r="I598" s="706"/>
    </row>
    <row r="599" spans="1:9" s="637" customFormat="1" ht="16.5" hidden="1" outlineLevel="2" thickBot="1" x14ac:dyDescent="0.3">
      <c r="A599" s="798"/>
      <c r="B599" s="799"/>
      <c r="C599" s="822"/>
      <c r="D599" s="823"/>
      <c r="E599" s="802" t="s">
        <v>13</v>
      </c>
      <c r="F599" s="803"/>
      <c r="G599" s="706">
        <f>H599+I599</f>
        <v>0</v>
      </c>
      <c r="H599" s="706"/>
      <c r="I599" s="706"/>
    </row>
    <row r="600" spans="1:9" s="637" customFormat="1" ht="16.5" hidden="1" outlineLevel="2" thickBot="1" x14ac:dyDescent="0.3">
      <c r="A600" s="798"/>
      <c r="B600" s="799"/>
      <c r="C600" s="822"/>
      <c r="D600" s="823"/>
      <c r="E600" s="802" t="s">
        <v>13</v>
      </c>
      <c r="F600" s="803"/>
      <c r="G600" s="706">
        <f>H600+I600</f>
        <v>0</v>
      </c>
      <c r="H600" s="706"/>
      <c r="I600" s="706"/>
    </row>
    <row r="601" spans="1:9" s="637" customFormat="1" ht="16.5" outlineLevel="2" thickBot="1" x14ac:dyDescent="0.3">
      <c r="A601" s="798">
        <v>2762</v>
      </c>
      <c r="B601" s="851" t="s">
        <v>76</v>
      </c>
      <c r="C601" s="822">
        <v>6</v>
      </c>
      <c r="D601" s="823">
        <v>2</v>
      </c>
      <c r="E601" s="802" t="s">
        <v>502</v>
      </c>
      <c r="F601" s="835" t="s">
        <v>504</v>
      </c>
      <c r="G601" s="706">
        <f>H601+I601</f>
        <v>0</v>
      </c>
      <c r="H601" s="706">
        <f>H603+H604</f>
        <v>0</v>
      </c>
      <c r="I601" s="706">
        <f>I603+I604</f>
        <v>0</v>
      </c>
    </row>
    <row r="602" spans="1:9" s="637" customFormat="1" ht="36.75" outlineLevel="2" thickBot="1" x14ac:dyDescent="0.3">
      <c r="A602" s="798"/>
      <c r="B602" s="799"/>
      <c r="C602" s="822"/>
      <c r="D602" s="823"/>
      <c r="E602" s="802" t="s">
        <v>12</v>
      </c>
      <c r="F602" s="803"/>
      <c r="G602" s="706"/>
      <c r="H602" s="706"/>
      <c r="I602" s="706"/>
    </row>
    <row r="603" spans="1:9" s="637" customFormat="1" ht="16.5" outlineLevel="2" thickBot="1" x14ac:dyDescent="0.3">
      <c r="A603" s="798"/>
      <c r="B603" s="799"/>
      <c r="C603" s="822"/>
      <c r="D603" s="823"/>
      <c r="E603" s="802">
        <v>4511</v>
      </c>
      <c r="F603" s="803"/>
      <c r="G603" s="706">
        <f>H603+I603</f>
        <v>0</v>
      </c>
      <c r="H603" s="706"/>
      <c r="I603" s="706"/>
    </row>
    <row r="604" spans="1:9" s="637" customFormat="1" ht="16.5" outlineLevel="2" thickBot="1" x14ac:dyDescent="0.3">
      <c r="A604" s="798"/>
      <c r="B604" s="799"/>
      <c r="C604" s="822"/>
      <c r="D604" s="823"/>
      <c r="E604" s="802"/>
      <c r="F604" s="803"/>
      <c r="G604" s="621">
        <f>H604+I604</f>
        <v>0</v>
      </c>
      <c r="H604" s="621"/>
      <c r="I604" s="621"/>
    </row>
    <row r="605" spans="1:9" s="842" customFormat="1" ht="39" customHeight="1" thickBot="1" x14ac:dyDescent="0.25">
      <c r="A605" s="838">
        <v>2800</v>
      </c>
      <c r="B605" s="849" t="s">
        <v>79</v>
      </c>
      <c r="C605" s="825">
        <v>0</v>
      </c>
      <c r="D605" s="826">
        <v>0</v>
      </c>
      <c r="E605" s="850" t="s">
        <v>873</v>
      </c>
      <c r="F605" s="840" t="s">
        <v>505</v>
      </c>
      <c r="G605" s="706">
        <f>H605+I605</f>
        <v>200000</v>
      </c>
      <c r="H605" s="706">
        <f>H607+H626+H688+H702+H716</f>
        <v>200000</v>
      </c>
      <c r="I605" s="706">
        <f>I607+I626+I688+I702+I716</f>
        <v>0</v>
      </c>
    </row>
    <row r="606" spans="1:9" s="637" customFormat="1" ht="11.25" customHeight="1" thickBot="1" x14ac:dyDescent="0.3">
      <c r="A606" s="843"/>
      <c r="B606" s="824"/>
      <c r="C606" s="844"/>
      <c r="D606" s="845"/>
      <c r="E606" s="802" t="s">
        <v>806</v>
      </c>
      <c r="F606" s="846"/>
      <c r="G606" s="706"/>
      <c r="H606" s="706"/>
      <c r="I606" s="621"/>
    </row>
    <row r="607" spans="1:9" s="637" customFormat="1" ht="16.5" outlineLevel="1" thickBot="1" x14ac:dyDescent="0.3">
      <c r="A607" s="798">
        <v>2810</v>
      </c>
      <c r="B607" s="851" t="s">
        <v>79</v>
      </c>
      <c r="C607" s="822">
        <v>1</v>
      </c>
      <c r="D607" s="823">
        <v>0</v>
      </c>
      <c r="E607" s="827" t="s">
        <v>506</v>
      </c>
      <c r="F607" s="829" t="s">
        <v>507</v>
      </c>
      <c r="G607" s="863">
        <f>H607+I607</f>
        <v>30000</v>
      </c>
      <c r="H607" s="863">
        <f>H609</f>
        <v>30000</v>
      </c>
      <c r="I607" s="710">
        <f>I609</f>
        <v>0</v>
      </c>
    </row>
    <row r="608" spans="1:9" s="639" customFormat="1" ht="18" customHeight="1" outlineLevel="1" thickBot="1" x14ac:dyDescent="0.3">
      <c r="A608" s="798"/>
      <c r="B608" s="824"/>
      <c r="C608" s="825"/>
      <c r="D608" s="826"/>
      <c r="E608" s="802" t="s">
        <v>807</v>
      </c>
      <c r="F608" s="829"/>
      <c r="G608" s="622"/>
      <c r="H608" s="622"/>
      <c r="I608" s="834"/>
    </row>
    <row r="609" spans="1:11" s="637" customFormat="1" ht="16.5" outlineLevel="1" thickBot="1" x14ac:dyDescent="0.3">
      <c r="A609" s="798">
        <v>2811</v>
      </c>
      <c r="B609" s="851" t="s">
        <v>79</v>
      </c>
      <c r="C609" s="822">
        <v>1</v>
      </c>
      <c r="D609" s="823">
        <v>1</v>
      </c>
      <c r="E609" s="802" t="s">
        <v>506</v>
      </c>
      <c r="F609" s="835" t="s">
        <v>508</v>
      </c>
      <c r="G609" s="707">
        <f>H609+I609</f>
        <v>30000</v>
      </c>
      <c r="H609" s="862">
        <f>SUM(H611:H621)</f>
        <v>30000</v>
      </c>
      <c r="I609" s="710">
        <f>I622</f>
        <v>0</v>
      </c>
      <c r="K609" s="635"/>
    </row>
    <row r="610" spans="1:11" s="637" customFormat="1" ht="24.75" customHeight="1" outlineLevel="1" thickBot="1" x14ac:dyDescent="0.3">
      <c r="A610" s="798"/>
      <c r="B610" s="799"/>
      <c r="C610" s="822"/>
      <c r="D610" s="823"/>
      <c r="E610" s="802" t="s">
        <v>12</v>
      </c>
      <c r="F610" s="803"/>
      <c r="G610" s="622"/>
      <c r="H610" s="622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4111</v>
      </c>
      <c r="F611" s="803"/>
      <c r="G611" s="864">
        <f t="shared" ref="G611:G625" si="14">H611+I611</f>
        <v>0</v>
      </c>
      <c r="H611" s="865"/>
      <c r="I611" s="834"/>
    </row>
    <row r="612" spans="1:11" s="637" customFormat="1" ht="16.5" hidden="1" outlineLevel="1" thickBot="1" x14ac:dyDescent="0.3">
      <c r="A612" s="798"/>
      <c r="B612" s="799"/>
      <c r="C612" s="822"/>
      <c r="D612" s="823"/>
      <c r="E612" s="802">
        <v>4131</v>
      </c>
      <c r="F612" s="803"/>
      <c r="G612" s="866">
        <f t="shared" si="14"/>
        <v>0</v>
      </c>
      <c r="H612" s="866"/>
      <c r="I612" s="834"/>
    </row>
    <row r="613" spans="1:11" s="637" customFormat="1" ht="16.5" hidden="1" outlineLevel="1" thickBot="1" x14ac:dyDescent="0.3">
      <c r="A613" s="798"/>
      <c r="B613" s="799"/>
      <c r="C613" s="822"/>
      <c r="D613" s="823"/>
      <c r="E613" s="802">
        <v>4269</v>
      </c>
      <c r="F613" s="803"/>
      <c r="G613" s="866">
        <f t="shared" si="14"/>
        <v>0</v>
      </c>
      <c r="H613" s="866"/>
      <c r="I613" s="834"/>
    </row>
    <row r="614" spans="1:11" s="637" customFormat="1" ht="16.5" hidden="1" outlineLevel="1" thickBot="1" x14ac:dyDescent="0.3">
      <c r="A614" s="798"/>
      <c r="B614" s="799"/>
      <c r="C614" s="822"/>
      <c r="D614" s="823"/>
      <c r="E614" s="802">
        <v>4266</v>
      </c>
      <c r="F614" s="803"/>
      <c r="G614" s="865">
        <f t="shared" si="14"/>
        <v>0</v>
      </c>
      <c r="H614" s="866"/>
      <c r="I614" s="834"/>
    </row>
    <row r="615" spans="1:11" s="637" customFormat="1" ht="16.5" hidden="1" outlineLevel="1" thickBot="1" x14ac:dyDescent="0.3">
      <c r="A615" s="798"/>
      <c r="B615" s="799"/>
      <c r="C615" s="822"/>
      <c r="D615" s="823"/>
      <c r="E615" s="802">
        <v>4212</v>
      </c>
      <c r="F615" s="803"/>
      <c r="G615" s="866">
        <f t="shared" si="14"/>
        <v>0</v>
      </c>
      <c r="H615" s="866"/>
      <c r="I615" s="834"/>
    </row>
    <row r="616" spans="1:11" s="637" customFormat="1" ht="16.5" hidden="1" outlineLevel="1" thickBot="1" x14ac:dyDescent="0.3">
      <c r="A616" s="798"/>
      <c r="B616" s="799"/>
      <c r="C616" s="822"/>
      <c r="D616" s="823"/>
      <c r="E616" s="802">
        <v>4267</v>
      </c>
      <c r="F616" s="803"/>
      <c r="G616" s="866">
        <f t="shared" si="14"/>
        <v>0</v>
      </c>
      <c r="H616" s="866"/>
      <c r="I616" s="834"/>
    </row>
    <row r="617" spans="1:11" s="637" customFormat="1" ht="14.25" hidden="1" customHeight="1" outlineLevel="1" thickBot="1" x14ac:dyDescent="0.3">
      <c r="A617" s="798"/>
      <c r="B617" s="799"/>
      <c r="C617" s="822"/>
      <c r="D617" s="823"/>
      <c r="E617" s="802">
        <v>4241</v>
      </c>
      <c r="F617" s="803"/>
      <c r="G617" s="866">
        <f t="shared" si="14"/>
        <v>0</v>
      </c>
      <c r="H617" s="866"/>
      <c r="I617" s="834"/>
    </row>
    <row r="618" spans="1:11" s="637" customFormat="1" ht="0.75" hidden="1" customHeight="1" outlineLevel="1" thickBot="1" x14ac:dyDescent="0.3">
      <c r="A618" s="798"/>
      <c r="B618" s="799"/>
      <c r="C618" s="822"/>
      <c r="D618" s="823"/>
      <c r="E618" s="802" t="s">
        <v>13</v>
      </c>
      <c r="F618" s="803"/>
      <c r="G618" s="866">
        <f t="shared" si="14"/>
        <v>0</v>
      </c>
      <c r="H618" s="622"/>
      <c r="I618" s="834"/>
    </row>
    <row r="619" spans="1:11" s="637" customFormat="1" ht="0.75" hidden="1" customHeight="1" outlineLevel="1" thickBot="1" x14ac:dyDescent="0.3">
      <c r="A619" s="798"/>
      <c r="B619" s="799"/>
      <c r="C619" s="822"/>
      <c r="D619" s="823"/>
      <c r="E619" s="802"/>
      <c r="F619" s="803"/>
      <c r="G619" s="866">
        <f t="shared" si="14"/>
        <v>0</v>
      </c>
      <c r="H619" s="622"/>
      <c r="I619" s="834"/>
    </row>
    <row r="620" spans="1:11" s="637" customFormat="1" ht="0.75" customHeight="1" outlineLevel="1" thickBot="1" x14ac:dyDescent="0.3">
      <c r="A620" s="798"/>
      <c r="B620" s="799"/>
      <c r="C620" s="822"/>
      <c r="D620" s="823"/>
      <c r="E620" s="802"/>
      <c r="F620" s="803"/>
      <c r="G620" s="866"/>
      <c r="H620" s="622"/>
      <c r="I620" s="834"/>
    </row>
    <row r="621" spans="1:11" s="637" customFormat="1" ht="15" customHeight="1" outlineLevel="1" thickBot="1" x14ac:dyDescent="0.3">
      <c r="A621" s="798"/>
      <c r="B621" s="799"/>
      <c r="C621" s="822"/>
      <c r="D621" s="823"/>
      <c r="E621" s="802">
        <v>4511</v>
      </c>
      <c r="F621" s="803"/>
      <c r="G621" s="863">
        <f t="shared" si="14"/>
        <v>30000</v>
      </c>
      <c r="H621" s="862">
        <v>30000</v>
      </c>
      <c r="I621" s="710"/>
      <c r="J621" s="635"/>
      <c r="K621" s="633"/>
    </row>
    <row r="622" spans="1:11" s="637" customFormat="1" ht="15" customHeight="1" outlineLevel="1" thickBot="1" x14ac:dyDescent="0.3">
      <c r="A622" s="798"/>
      <c r="B622" s="799"/>
      <c r="C622" s="822"/>
      <c r="D622" s="823"/>
      <c r="E622" s="802">
        <v>5129</v>
      </c>
      <c r="F622" s="803"/>
      <c r="G622" s="863">
        <f>I622</f>
        <v>0</v>
      </c>
      <c r="H622" s="862"/>
      <c r="I622" s="710"/>
      <c r="J622" s="635"/>
      <c r="K622" s="633"/>
    </row>
    <row r="623" spans="1:11" s="637" customFormat="1" ht="15" hidden="1" customHeight="1" outlineLevel="1" thickBot="1" x14ac:dyDescent="0.3">
      <c r="A623" s="798"/>
      <c r="B623" s="799"/>
      <c r="C623" s="822"/>
      <c r="D623" s="823"/>
      <c r="E623" s="802">
        <v>5134</v>
      </c>
      <c r="F623" s="803"/>
      <c r="G623" s="866">
        <f>I623</f>
        <v>0</v>
      </c>
      <c r="H623" s="716"/>
      <c r="I623" s="716"/>
      <c r="J623" s="635"/>
      <c r="K623" s="633"/>
    </row>
    <row r="624" spans="1:11" s="637" customFormat="1" ht="15" hidden="1" customHeight="1" outlineLevel="1" thickBot="1" x14ac:dyDescent="0.3">
      <c r="A624" s="798"/>
      <c r="B624" s="799"/>
      <c r="C624" s="822"/>
      <c r="D624" s="823"/>
      <c r="E624" s="802">
        <v>5113</v>
      </c>
      <c r="F624" s="803"/>
      <c r="G624" s="866">
        <f t="shared" si="14"/>
        <v>0</v>
      </c>
      <c r="H624" s="622"/>
      <c r="I624" s="622"/>
    </row>
    <row r="625" spans="1:9" s="637" customFormat="1" ht="15" hidden="1" customHeight="1" outlineLevel="1" thickBot="1" x14ac:dyDescent="0.3">
      <c r="A625" s="798"/>
      <c r="B625" s="799"/>
      <c r="C625" s="822"/>
      <c r="D625" s="823"/>
      <c r="E625" s="802">
        <v>5112</v>
      </c>
      <c r="F625" s="803"/>
      <c r="G625" s="866">
        <f t="shared" si="14"/>
        <v>0</v>
      </c>
      <c r="H625" s="622"/>
      <c r="I625" s="622"/>
    </row>
    <row r="626" spans="1:9" s="637" customFormat="1" ht="15" customHeight="1" thickBot="1" x14ac:dyDescent="0.3">
      <c r="A626" s="798">
        <v>2820</v>
      </c>
      <c r="B626" s="849" t="s">
        <v>79</v>
      </c>
      <c r="C626" s="825">
        <v>2</v>
      </c>
      <c r="D626" s="826">
        <v>0</v>
      </c>
      <c r="E626" s="827" t="s">
        <v>509</v>
      </c>
      <c r="F626" s="829" t="s">
        <v>510</v>
      </c>
      <c r="G626" s="706">
        <f>G628+G639+G644+G660+G668+G678+G682</f>
        <v>170000</v>
      </c>
      <c r="H626" s="706">
        <f>H628+H639+H644+H660+H668+H678+H682</f>
        <v>170000</v>
      </c>
      <c r="I626" s="706"/>
    </row>
    <row r="627" spans="1:9" s="639" customFormat="1" ht="10.5" customHeight="1" thickBot="1" x14ac:dyDescent="0.3">
      <c r="A627" s="798"/>
      <c r="B627" s="824"/>
      <c r="C627" s="825"/>
      <c r="D627" s="826"/>
      <c r="E627" s="802" t="s">
        <v>807</v>
      </c>
      <c r="F627" s="829"/>
      <c r="G627" s="621"/>
      <c r="H627" s="621"/>
      <c r="I627" s="621"/>
    </row>
    <row r="628" spans="1:9" s="637" customFormat="1" ht="16.5" thickBot="1" x14ac:dyDescent="0.3">
      <c r="A628" s="798">
        <v>2821</v>
      </c>
      <c r="B628" s="851" t="s">
        <v>79</v>
      </c>
      <c r="C628" s="822">
        <v>2</v>
      </c>
      <c r="D628" s="823">
        <v>1</v>
      </c>
      <c r="E628" s="802" t="s">
        <v>80</v>
      </c>
      <c r="F628" s="829"/>
      <c r="G628" s="706">
        <f>H628+I628</f>
        <v>35000</v>
      </c>
      <c r="H628" s="706">
        <f>H630+H631+H632+H633+H634+H635+H636+H637</f>
        <v>35000</v>
      </c>
      <c r="I628" s="859">
        <f>I638</f>
        <v>0</v>
      </c>
    </row>
    <row r="629" spans="1:9" s="637" customFormat="1" ht="28.5" customHeight="1" thickBot="1" x14ac:dyDescent="0.3">
      <c r="A629" s="798"/>
      <c r="B629" s="799"/>
      <c r="C629" s="822"/>
      <c r="D629" s="823"/>
      <c r="E629" s="802" t="s">
        <v>12</v>
      </c>
      <c r="F629" s="803"/>
      <c r="G629" s="621"/>
      <c r="H629" s="621"/>
      <c r="I629" s="621"/>
    </row>
    <row r="630" spans="1:9" s="637" customFormat="1" ht="0.75" customHeight="1" thickBot="1" x14ac:dyDescent="0.3">
      <c r="A630" s="798"/>
      <c r="B630" s="799"/>
      <c r="C630" s="822"/>
      <c r="D630" s="823"/>
      <c r="E630" s="802">
        <v>4111</v>
      </c>
      <c r="F630" s="803"/>
      <c r="G630" s="706">
        <f t="shared" ref="G630:G636" si="15">H630+I630</f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4214</v>
      </c>
      <c r="F631" s="803"/>
      <c r="G631" s="706">
        <f t="shared" si="15"/>
        <v>0</v>
      </c>
      <c r="H631" s="706"/>
      <c r="I631" s="621"/>
    </row>
    <row r="632" spans="1:9" s="637" customFormat="1" ht="21" hidden="1" customHeight="1" thickBot="1" x14ac:dyDescent="0.3">
      <c r="A632" s="798"/>
      <c r="B632" s="799"/>
      <c r="C632" s="822"/>
      <c r="D632" s="823"/>
      <c r="E632" s="802">
        <v>4221</v>
      </c>
      <c r="F632" s="803"/>
      <c r="G632" s="706">
        <f t="shared" si="15"/>
        <v>0</v>
      </c>
      <c r="H632" s="706"/>
      <c r="I632" s="621"/>
    </row>
    <row r="633" spans="1:9" s="637" customFormat="1" ht="21" hidden="1" customHeight="1" thickBot="1" x14ac:dyDescent="0.3">
      <c r="A633" s="798"/>
      <c r="B633" s="799"/>
      <c r="C633" s="822"/>
      <c r="D633" s="823"/>
      <c r="E633" s="802">
        <v>4239</v>
      </c>
      <c r="F633" s="803"/>
      <c r="G633" s="706">
        <f t="shared" si="15"/>
        <v>0</v>
      </c>
      <c r="H633" s="706"/>
      <c r="I633" s="621"/>
    </row>
    <row r="634" spans="1:9" s="637" customFormat="1" ht="21" hidden="1" customHeight="1" thickBot="1" x14ac:dyDescent="0.3">
      <c r="A634" s="798"/>
      <c r="B634" s="799"/>
      <c r="C634" s="822"/>
      <c r="D634" s="823"/>
      <c r="E634" s="802">
        <v>4252</v>
      </c>
      <c r="F634" s="803"/>
      <c r="G634" s="706">
        <f t="shared" si="15"/>
        <v>0</v>
      </c>
      <c r="H634" s="706"/>
      <c r="I634" s="621"/>
    </row>
    <row r="635" spans="1:9" s="637" customFormat="1" ht="21" hidden="1" customHeight="1" thickBot="1" x14ac:dyDescent="0.3">
      <c r="A635" s="798"/>
      <c r="B635" s="799"/>
      <c r="C635" s="822"/>
      <c r="D635" s="823"/>
      <c r="E635" s="802">
        <v>4261</v>
      </c>
      <c r="F635" s="803"/>
      <c r="G635" s="706">
        <f t="shared" si="15"/>
        <v>0</v>
      </c>
      <c r="H635" s="706"/>
      <c r="I635" s="621"/>
    </row>
    <row r="636" spans="1:9" s="637" customFormat="1" ht="21" hidden="1" customHeight="1" thickBot="1" x14ac:dyDescent="0.3">
      <c r="A636" s="798"/>
      <c r="B636" s="799"/>
      <c r="C636" s="822"/>
      <c r="D636" s="823"/>
      <c r="E636" s="802">
        <v>4269</v>
      </c>
      <c r="F636" s="803"/>
      <c r="G636" s="706">
        <f t="shared" si="15"/>
        <v>0</v>
      </c>
      <c r="H636" s="706"/>
      <c r="I636" s="621"/>
    </row>
    <row r="637" spans="1:9" s="637" customFormat="1" ht="18.75" customHeight="1" thickBot="1" x14ac:dyDescent="0.3">
      <c r="A637" s="798"/>
      <c r="B637" s="799"/>
      <c r="C637" s="822"/>
      <c r="D637" s="823"/>
      <c r="E637" s="802">
        <v>4511</v>
      </c>
      <c r="F637" s="803"/>
      <c r="G637" s="706">
        <f t="shared" ref="G637:G643" si="16">H637+I637</f>
        <v>35000</v>
      </c>
      <c r="H637" s="707">
        <v>35000</v>
      </c>
      <c r="I637" s="622"/>
    </row>
    <row r="638" spans="1:9" s="637" customFormat="1" ht="18.75" customHeight="1" thickBot="1" x14ac:dyDescent="0.3">
      <c r="A638" s="798"/>
      <c r="B638" s="799"/>
      <c r="C638" s="822"/>
      <c r="D638" s="823"/>
      <c r="E638" s="802">
        <v>5122</v>
      </c>
      <c r="F638" s="803"/>
      <c r="G638" s="860">
        <f>I638</f>
        <v>0</v>
      </c>
      <c r="H638" s="859"/>
      <c r="I638" s="859"/>
    </row>
    <row r="639" spans="1:9" s="637" customFormat="1" ht="18.75" customHeight="1" outlineLevel="1" thickBot="1" x14ac:dyDescent="0.3">
      <c r="A639" s="798">
        <v>2822</v>
      </c>
      <c r="B639" s="851" t="s">
        <v>79</v>
      </c>
      <c r="C639" s="822">
        <v>2</v>
      </c>
      <c r="D639" s="823">
        <v>2</v>
      </c>
      <c r="E639" s="802" t="s">
        <v>81</v>
      </c>
      <c r="F639" s="829"/>
      <c r="G639" s="706">
        <f t="shared" si="16"/>
        <v>0</v>
      </c>
      <c r="H639" s="622">
        <f>H641+H642</f>
        <v>0</v>
      </c>
      <c r="I639" s="622">
        <f>I641+I642</f>
        <v>0</v>
      </c>
    </row>
    <row r="640" spans="1:9" s="637" customFormat="1" ht="36.75" hidden="1" customHeight="1" outlineLevel="1" thickBot="1" x14ac:dyDescent="0.3">
      <c r="A640" s="798"/>
      <c r="B640" s="799"/>
      <c r="C640" s="822"/>
      <c r="D640" s="823"/>
      <c r="E640" s="802" t="s">
        <v>12</v>
      </c>
      <c r="F640" s="803"/>
      <c r="G640" s="621">
        <f t="shared" si="16"/>
        <v>0</v>
      </c>
      <c r="H640" s="622"/>
      <c r="I640" s="622"/>
    </row>
    <row r="641" spans="1:9" s="637" customFormat="1" ht="21" hidden="1" customHeight="1" outlineLevel="1" thickBot="1" x14ac:dyDescent="0.3">
      <c r="A641" s="798"/>
      <c r="B641" s="799"/>
      <c r="C641" s="822"/>
      <c r="D641" s="823"/>
      <c r="E641" s="802" t="s">
        <v>13</v>
      </c>
      <c r="F641" s="803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8"/>
      <c r="B642" s="799"/>
      <c r="C642" s="822"/>
      <c r="D642" s="823"/>
      <c r="E642" s="802" t="s">
        <v>13</v>
      </c>
      <c r="F642" s="803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8"/>
      <c r="B643" s="799"/>
      <c r="C643" s="822"/>
      <c r="D643" s="823"/>
      <c r="E643" s="802">
        <v>4511</v>
      </c>
      <c r="F643" s="803"/>
      <c r="G643" s="621">
        <f t="shared" si="16"/>
        <v>0</v>
      </c>
      <c r="H643" s="622"/>
      <c r="I643" s="622"/>
    </row>
    <row r="644" spans="1:9" s="637" customFormat="1" ht="16.5" thickBot="1" x14ac:dyDescent="0.3">
      <c r="A644" s="798">
        <v>2823</v>
      </c>
      <c r="B644" s="851" t="s">
        <v>79</v>
      </c>
      <c r="C644" s="822">
        <v>2</v>
      </c>
      <c r="D644" s="823">
        <v>3</v>
      </c>
      <c r="E644" s="802" t="s">
        <v>116</v>
      </c>
      <c r="F644" s="835" t="s">
        <v>511</v>
      </c>
      <c r="G644" s="706">
        <f>H644+I644</f>
        <v>75000</v>
      </c>
      <c r="H644" s="706">
        <f>H646+H647+H648+H649+H650+H651+H652+H653+H654+H655+H657</f>
        <v>75000</v>
      </c>
      <c r="I644" s="706">
        <f>I658+I659</f>
        <v>0</v>
      </c>
    </row>
    <row r="645" spans="1:9" s="637" customFormat="1" ht="24" customHeight="1" thickBot="1" x14ac:dyDescent="0.3">
      <c r="A645" s="798"/>
      <c r="B645" s="799"/>
      <c r="C645" s="822"/>
      <c r="D645" s="823"/>
      <c r="E645" s="802" t="s">
        <v>12</v>
      </c>
      <c r="F645" s="803"/>
      <c r="G645" s="621"/>
      <c r="H645" s="621"/>
      <c r="I645" s="621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4111</v>
      </c>
      <c r="F646" s="803"/>
      <c r="G646" s="706">
        <f t="shared" ref="G646:G660" si="17">H646+I646</f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4112</v>
      </c>
      <c r="F647" s="803"/>
      <c r="G647" s="706">
        <f t="shared" si="17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4239</v>
      </c>
      <c r="F648" s="803"/>
      <c r="G648" s="706">
        <f t="shared" si="17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4241</v>
      </c>
      <c r="F649" s="803"/>
      <c r="G649" s="706">
        <f t="shared" si="17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4261</v>
      </c>
      <c r="F650" s="803"/>
      <c r="G650" s="706">
        <f t="shared" si="17"/>
        <v>0</v>
      </c>
      <c r="H650" s="706"/>
      <c r="I650" s="706"/>
    </row>
    <row r="651" spans="1:9" s="637" customFormat="1" ht="16.5" hidden="1" customHeight="1" thickBot="1" x14ac:dyDescent="0.3">
      <c r="A651" s="798"/>
      <c r="B651" s="799"/>
      <c r="C651" s="822"/>
      <c r="D651" s="823"/>
      <c r="E651" s="802">
        <v>4214</v>
      </c>
      <c r="F651" s="803"/>
      <c r="G651" s="706">
        <f t="shared" si="17"/>
        <v>0</v>
      </c>
      <c r="H651" s="706"/>
      <c r="I651" s="706"/>
    </row>
    <row r="652" spans="1:9" s="637" customFormat="1" ht="16.5" hidden="1" customHeight="1" thickBot="1" x14ac:dyDescent="0.3">
      <c r="A652" s="798"/>
      <c r="B652" s="799"/>
      <c r="C652" s="822"/>
      <c r="D652" s="823"/>
      <c r="E652" s="802">
        <v>4267</v>
      </c>
      <c r="F652" s="803"/>
      <c r="G652" s="706">
        <f t="shared" si="17"/>
        <v>0</v>
      </c>
      <c r="H652" s="706"/>
      <c r="I652" s="706"/>
    </row>
    <row r="653" spans="1:9" s="637" customFormat="1" ht="16.5" hidden="1" customHeight="1" thickBot="1" x14ac:dyDescent="0.3">
      <c r="A653" s="798"/>
      <c r="B653" s="799"/>
      <c r="C653" s="822"/>
      <c r="D653" s="823"/>
      <c r="E653" s="802">
        <v>4269</v>
      </c>
      <c r="F653" s="803"/>
      <c r="G653" s="706">
        <f t="shared" si="17"/>
        <v>0</v>
      </c>
      <c r="H653" s="706"/>
      <c r="I653" s="706"/>
    </row>
    <row r="654" spans="1:9" s="637" customFormat="1" ht="16.5" hidden="1" customHeight="1" thickBot="1" x14ac:dyDescent="0.3">
      <c r="A654" s="798"/>
      <c r="B654" s="799"/>
      <c r="C654" s="822"/>
      <c r="D654" s="823"/>
      <c r="E654" s="802">
        <v>4251</v>
      </c>
      <c r="F654" s="803"/>
      <c r="G654" s="706">
        <f t="shared" si="17"/>
        <v>0</v>
      </c>
      <c r="H654" s="706"/>
      <c r="I654" s="706"/>
    </row>
    <row r="655" spans="1:9" s="637" customFormat="1" ht="16.5" hidden="1" customHeight="1" thickBot="1" x14ac:dyDescent="0.3">
      <c r="A655" s="798"/>
      <c r="B655" s="799"/>
      <c r="C655" s="822"/>
      <c r="D655" s="823"/>
      <c r="E655" s="802">
        <v>4212</v>
      </c>
      <c r="F655" s="803"/>
      <c r="G655" s="706">
        <f t="shared" si="17"/>
        <v>0</v>
      </c>
      <c r="H655" s="706"/>
      <c r="I655" s="706"/>
    </row>
    <row r="656" spans="1:9" s="637" customFormat="1" ht="0.75" customHeight="1" thickBot="1" x14ac:dyDescent="0.3">
      <c r="A656" s="798"/>
      <c r="B656" s="799"/>
      <c r="C656" s="822"/>
      <c r="D656" s="823"/>
      <c r="E656" s="802">
        <v>4269</v>
      </c>
      <c r="F656" s="803"/>
      <c r="G656" s="706"/>
      <c r="H656" s="706"/>
      <c r="I656" s="706"/>
    </row>
    <row r="657" spans="1:11" s="637" customFormat="1" ht="16.5" customHeight="1" thickBot="1" x14ac:dyDescent="0.3">
      <c r="A657" s="798"/>
      <c r="B657" s="799"/>
      <c r="C657" s="822"/>
      <c r="D657" s="823"/>
      <c r="E657" s="802">
        <v>4511</v>
      </c>
      <c r="F657" s="803"/>
      <c r="G657" s="706">
        <f t="shared" si="17"/>
        <v>75000</v>
      </c>
      <c r="H657" s="706">
        <v>75000</v>
      </c>
      <c r="I657" s="706"/>
    </row>
    <row r="658" spans="1:11" s="637" customFormat="1" ht="16.5" customHeight="1" thickBot="1" x14ac:dyDescent="0.3">
      <c r="A658" s="798"/>
      <c r="B658" s="799"/>
      <c r="C658" s="822"/>
      <c r="D658" s="823"/>
      <c r="E658" s="802">
        <v>5113</v>
      </c>
      <c r="F658" s="803"/>
      <c r="G658" s="706">
        <f t="shared" si="17"/>
        <v>0</v>
      </c>
      <c r="H658" s="706"/>
      <c r="I658" s="706"/>
    </row>
    <row r="659" spans="1:11" s="637" customFormat="1" ht="16.5" customHeight="1" thickBot="1" x14ac:dyDescent="0.3">
      <c r="A659" s="798"/>
      <c r="B659" s="799"/>
      <c r="C659" s="822"/>
      <c r="D659" s="823"/>
      <c r="E659" s="802">
        <v>5129</v>
      </c>
      <c r="F659" s="803"/>
      <c r="G659" s="706">
        <f t="shared" si="17"/>
        <v>0</v>
      </c>
      <c r="H659" s="706"/>
      <c r="I659" s="706"/>
    </row>
    <row r="660" spans="1:11" s="637" customFormat="1" ht="16.5" outlineLevel="1" thickBot="1" x14ac:dyDescent="0.3">
      <c r="A660" s="798">
        <v>2824</v>
      </c>
      <c r="B660" s="799" t="s">
        <v>79</v>
      </c>
      <c r="C660" s="822">
        <v>2</v>
      </c>
      <c r="D660" s="823">
        <v>4</v>
      </c>
      <c r="E660" s="802" t="s">
        <v>82</v>
      </c>
      <c r="F660" s="803"/>
      <c r="G660" s="706">
        <f t="shared" si="17"/>
        <v>60000</v>
      </c>
      <c r="H660" s="706">
        <f>SUM(H662:H667)</f>
        <v>60000</v>
      </c>
      <c r="I660" s="706"/>
    </row>
    <row r="661" spans="1:11" s="637" customFormat="1" ht="24" customHeight="1" outlineLevel="1" thickBot="1" x14ac:dyDescent="0.3">
      <c r="A661" s="798"/>
      <c r="B661" s="799"/>
      <c r="C661" s="822"/>
      <c r="D661" s="823"/>
      <c r="E661" s="802" t="s">
        <v>12</v>
      </c>
      <c r="F661" s="803"/>
      <c r="G661" s="621"/>
      <c r="H661" s="621"/>
      <c r="I661" s="621"/>
    </row>
    <row r="662" spans="1:11" s="637" customFormat="1" ht="18" hidden="1" customHeight="1" outlineLevel="1" thickBot="1" x14ac:dyDescent="0.3">
      <c r="A662" s="798"/>
      <c r="B662" s="799"/>
      <c r="C662" s="822"/>
      <c r="D662" s="823"/>
      <c r="E662" s="802">
        <v>4237</v>
      </c>
      <c r="F662" s="803"/>
      <c r="G662" s="706">
        <f>H662+I662</f>
        <v>0</v>
      </c>
      <c r="H662" s="706"/>
      <c r="I662" s="706"/>
    </row>
    <row r="663" spans="1:11" s="637" customFormat="1" ht="15.75" customHeight="1" outlineLevel="1" thickBot="1" x14ac:dyDescent="0.3">
      <c r="A663" s="798"/>
      <c r="B663" s="799"/>
      <c r="C663" s="822"/>
      <c r="D663" s="823"/>
      <c r="E663" s="802">
        <v>4239</v>
      </c>
      <c r="F663" s="803"/>
      <c r="G663" s="706">
        <f>H663</f>
        <v>15000</v>
      </c>
      <c r="H663" s="706">
        <v>15000</v>
      </c>
      <c r="I663" s="706"/>
    </row>
    <row r="664" spans="1:11" s="637" customFormat="1" ht="16.5" hidden="1" outlineLevel="1" thickBot="1" x14ac:dyDescent="0.3">
      <c r="A664" s="798"/>
      <c r="B664" s="799"/>
      <c r="C664" s="822"/>
      <c r="D664" s="823"/>
      <c r="E664" s="802">
        <v>4261</v>
      </c>
      <c r="F664" s="803"/>
      <c r="G664" s="706">
        <f>H664</f>
        <v>0</v>
      </c>
      <c r="H664" s="706"/>
      <c r="I664" s="706"/>
    </row>
    <row r="665" spans="1:11" s="637" customFormat="1" ht="16.5" outlineLevel="1" thickBot="1" x14ac:dyDescent="0.3">
      <c r="A665" s="798"/>
      <c r="B665" s="799"/>
      <c r="C665" s="822"/>
      <c r="D665" s="823"/>
      <c r="E665" s="802">
        <v>4269</v>
      </c>
      <c r="F665" s="803"/>
      <c r="G665" s="706">
        <f>H665+I665</f>
        <v>20000</v>
      </c>
      <c r="H665" s="706">
        <v>20000</v>
      </c>
      <c r="I665" s="706"/>
      <c r="J665" s="633"/>
      <c r="K665" s="867"/>
    </row>
    <row r="666" spans="1:11" s="637" customFormat="1" ht="16.5" outlineLevel="1" thickBot="1" x14ac:dyDescent="0.3">
      <c r="A666" s="798"/>
      <c r="B666" s="799"/>
      <c r="C666" s="822"/>
      <c r="D666" s="823"/>
      <c r="E666" s="802">
        <v>4267</v>
      </c>
      <c r="F666" s="803"/>
      <c r="G666" s="706">
        <f>H666+I666</f>
        <v>20000</v>
      </c>
      <c r="H666" s="706">
        <v>20000</v>
      </c>
      <c r="I666" s="706"/>
      <c r="J666" s="633"/>
      <c r="K666" s="867"/>
    </row>
    <row r="667" spans="1:11" s="637" customFormat="1" ht="16.5" outlineLevel="1" thickBot="1" x14ac:dyDescent="0.3">
      <c r="A667" s="798"/>
      <c r="B667" s="799"/>
      <c r="C667" s="822"/>
      <c r="D667" s="823"/>
      <c r="E667" s="802">
        <v>4727</v>
      </c>
      <c r="F667" s="803"/>
      <c r="G667" s="706">
        <f>H667</f>
        <v>5000</v>
      </c>
      <c r="H667" s="706">
        <v>5000</v>
      </c>
      <c r="I667" s="706"/>
      <c r="J667" s="633"/>
      <c r="K667" s="867"/>
    </row>
    <row r="668" spans="1:11" s="637" customFormat="1" ht="16.5" thickBot="1" x14ac:dyDescent="0.3">
      <c r="A668" s="798">
        <v>2825</v>
      </c>
      <c r="B668" s="851" t="s">
        <v>79</v>
      </c>
      <c r="C668" s="822">
        <v>2</v>
      </c>
      <c r="D668" s="823">
        <v>5</v>
      </c>
      <c r="E668" s="802" t="s">
        <v>83</v>
      </c>
      <c r="F668" s="835"/>
      <c r="G668" s="706">
        <f>H668+I668</f>
        <v>0</v>
      </c>
      <c r="H668" s="706">
        <f>SUM(H670:H677)</f>
        <v>0</v>
      </c>
      <c r="I668" s="706">
        <f>SUM(I670:I677)</f>
        <v>0</v>
      </c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 t="s">
        <v>12</v>
      </c>
      <c r="F669" s="803"/>
      <c r="G669" s="621"/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4111</v>
      </c>
      <c r="F670" s="803"/>
      <c r="G670" s="621">
        <f t="shared" ref="G670:G678" si="18">H670+I670</f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4131</v>
      </c>
      <c r="F671" s="803"/>
      <c r="G671" s="621">
        <f t="shared" si="18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>
        <v>4261</v>
      </c>
      <c r="F672" s="803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8"/>
      <c r="B673" s="799"/>
      <c r="C673" s="822"/>
      <c r="D673" s="823"/>
      <c r="E673" s="802">
        <v>4269</v>
      </c>
      <c r="F673" s="803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8"/>
      <c r="B674" s="799"/>
      <c r="C674" s="822"/>
      <c r="D674" s="823"/>
      <c r="E674" s="802">
        <v>4214</v>
      </c>
      <c r="F674" s="803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8"/>
      <c r="B675" s="799"/>
      <c r="C675" s="822"/>
      <c r="D675" s="823"/>
      <c r="E675" s="802">
        <v>4212</v>
      </c>
      <c r="F675" s="803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8"/>
      <c r="B676" s="799"/>
      <c r="C676" s="822"/>
      <c r="D676" s="823"/>
      <c r="E676" s="802">
        <v>4231</v>
      </c>
      <c r="F676" s="803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8"/>
      <c r="B677" s="799"/>
      <c r="C677" s="822"/>
      <c r="D677" s="823"/>
      <c r="E677" s="802" t="s">
        <v>13</v>
      </c>
      <c r="F677" s="803"/>
      <c r="G677" s="621">
        <f t="shared" si="18"/>
        <v>0</v>
      </c>
      <c r="H677" s="621"/>
      <c r="I677" s="621"/>
    </row>
    <row r="678" spans="1:9" s="637" customFormat="1" ht="29.25" customHeight="1" outlineLevel="1" thickBot="1" x14ac:dyDescent="0.3">
      <c r="A678" s="798">
        <v>2826</v>
      </c>
      <c r="B678" s="851" t="s">
        <v>79</v>
      </c>
      <c r="C678" s="822">
        <v>2</v>
      </c>
      <c r="D678" s="823">
        <v>6</v>
      </c>
      <c r="E678" s="802" t="s">
        <v>84</v>
      </c>
      <c r="F678" s="835"/>
      <c r="G678" s="706">
        <f t="shared" si="18"/>
        <v>0</v>
      </c>
      <c r="H678" s="706">
        <f>H680+H681</f>
        <v>0</v>
      </c>
      <c r="I678" s="706">
        <f>I680+I681</f>
        <v>0</v>
      </c>
    </row>
    <row r="679" spans="1:9" s="637" customFormat="1" ht="29.25" customHeight="1" outlineLevel="1" thickBot="1" x14ac:dyDescent="0.3">
      <c r="A679" s="798"/>
      <c r="B679" s="799"/>
      <c r="C679" s="822"/>
      <c r="D679" s="823"/>
      <c r="E679" s="802" t="s">
        <v>12</v>
      </c>
      <c r="F679" s="803"/>
      <c r="G679" s="706"/>
      <c r="H679" s="706"/>
      <c r="I679" s="706"/>
    </row>
    <row r="680" spans="1:9" s="637" customFormat="1" ht="29.25" customHeight="1" outlineLevel="1" thickBot="1" x14ac:dyDescent="0.3">
      <c r="A680" s="798"/>
      <c r="B680" s="799"/>
      <c r="C680" s="822"/>
      <c r="D680" s="823"/>
      <c r="E680" s="802" t="s">
        <v>13</v>
      </c>
      <c r="F680" s="803"/>
      <c r="G680" s="706">
        <f>H680+I680</f>
        <v>0</v>
      </c>
      <c r="H680" s="706"/>
      <c r="I680" s="706"/>
    </row>
    <row r="681" spans="1:9" s="637" customFormat="1" ht="29.25" customHeight="1" outlineLevel="1" thickBot="1" x14ac:dyDescent="0.3">
      <c r="A681" s="798"/>
      <c r="B681" s="799"/>
      <c r="C681" s="822"/>
      <c r="D681" s="823"/>
      <c r="E681" s="802" t="s">
        <v>13</v>
      </c>
      <c r="F681" s="803"/>
      <c r="G681" s="706">
        <f>H681+I681</f>
        <v>0</v>
      </c>
      <c r="H681" s="706"/>
      <c r="I681" s="706"/>
    </row>
    <row r="682" spans="1:9" s="637" customFormat="1" ht="29.25" customHeight="1" outlineLevel="1" thickBot="1" x14ac:dyDescent="0.3">
      <c r="A682" s="798">
        <v>2827</v>
      </c>
      <c r="B682" s="851" t="s">
        <v>79</v>
      </c>
      <c r="C682" s="822">
        <v>2</v>
      </c>
      <c r="D682" s="823">
        <v>7</v>
      </c>
      <c r="E682" s="802" t="s">
        <v>85</v>
      </c>
      <c r="F682" s="835"/>
      <c r="G682" s="706">
        <f>H682+I682</f>
        <v>0</v>
      </c>
      <c r="H682" s="706"/>
      <c r="I682" s="706">
        <f>I686+I687+I685</f>
        <v>0</v>
      </c>
    </row>
    <row r="683" spans="1:9" s="637" customFormat="1" ht="37.5" customHeight="1" outlineLevel="1" thickBot="1" x14ac:dyDescent="0.3">
      <c r="A683" s="798"/>
      <c r="B683" s="799"/>
      <c r="C683" s="822"/>
      <c r="D683" s="823"/>
      <c r="E683" s="802" t="s">
        <v>12</v>
      </c>
      <c r="F683" s="803"/>
      <c r="G683" s="621"/>
      <c r="H683" s="621"/>
      <c r="I683" s="621"/>
    </row>
    <row r="684" spans="1:9" s="637" customFormat="1" ht="15.75" hidden="1" customHeight="1" outlineLevel="1" thickBot="1" x14ac:dyDescent="0.3">
      <c r="A684" s="798"/>
      <c r="B684" s="799"/>
      <c r="C684" s="822"/>
      <c r="D684" s="823"/>
      <c r="E684" s="802">
        <v>4269</v>
      </c>
      <c r="F684" s="803"/>
      <c r="G684" s="706">
        <f>H684</f>
        <v>0</v>
      </c>
      <c r="H684" s="706"/>
      <c r="I684" s="706"/>
    </row>
    <row r="685" spans="1:9" s="637" customFormat="1" ht="24.75" customHeight="1" outlineLevel="1" thickBot="1" x14ac:dyDescent="0.3">
      <c r="A685" s="798"/>
      <c r="B685" s="799"/>
      <c r="C685" s="822"/>
      <c r="D685" s="823"/>
      <c r="E685" s="802">
        <v>5113</v>
      </c>
      <c r="F685" s="803"/>
      <c r="G685" s="706">
        <f>H685</f>
        <v>0</v>
      </c>
      <c r="H685" s="706"/>
      <c r="I685" s="706"/>
    </row>
    <row r="686" spans="1:9" s="637" customFormat="1" ht="30" hidden="1" customHeight="1" outlineLevel="1" thickBot="1" x14ac:dyDescent="0.3">
      <c r="A686" s="798"/>
      <c r="B686" s="799"/>
      <c r="C686" s="822"/>
      <c r="D686" s="823"/>
      <c r="E686" s="802">
        <v>5112</v>
      </c>
      <c r="F686" s="803"/>
      <c r="G686" s="621">
        <f>H686+I686</f>
        <v>0</v>
      </c>
      <c r="H686" s="621"/>
      <c r="I686" s="621"/>
    </row>
    <row r="687" spans="1:9" s="637" customFormat="1" ht="30" hidden="1" customHeight="1" outlineLevel="1" thickBot="1" x14ac:dyDescent="0.3">
      <c r="A687" s="798"/>
      <c r="B687" s="799"/>
      <c r="C687" s="822"/>
      <c r="D687" s="823"/>
      <c r="E687" s="802">
        <v>5134</v>
      </c>
      <c r="F687" s="803"/>
      <c r="G687" s="621">
        <f>H687+I687</f>
        <v>0</v>
      </c>
      <c r="H687" s="621"/>
      <c r="I687" s="621"/>
    </row>
    <row r="688" spans="1:9" s="637" customFormat="1" ht="47.25" customHeight="1" outlineLevel="1" thickBot="1" x14ac:dyDescent="0.3">
      <c r="A688" s="798">
        <v>2830</v>
      </c>
      <c r="B688" s="849" t="s">
        <v>79</v>
      </c>
      <c r="C688" s="825">
        <v>3</v>
      </c>
      <c r="D688" s="826">
        <v>0</v>
      </c>
      <c r="E688" s="827" t="s">
        <v>512</v>
      </c>
      <c r="F688" s="847" t="s">
        <v>513</v>
      </c>
      <c r="G688" s="706">
        <f>H688+I688</f>
        <v>0</v>
      </c>
      <c r="H688" s="706">
        <f>H690+H694+H698</f>
        <v>0</v>
      </c>
      <c r="I688" s="706">
        <f>I690+I694+I698</f>
        <v>0</v>
      </c>
    </row>
    <row r="689" spans="1:9" s="639" customFormat="1" ht="29.25" customHeight="1" outlineLevel="1" thickBot="1" x14ac:dyDescent="0.3">
      <c r="A689" s="798"/>
      <c r="B689" s="824"/>
      <c r="C689" s="825"/>
      <c r="D689" s="826"/>
      <c r="E689" s="802" t="s">
        <v>807</v>
      </c>
      <c r="F689" s="829"/>
      <c r="G689" s="706"/>
      <c r="H689" s="706"/>
      <c r="I689" s="706"/>
    </row>
    <row r="690" spans="1:9" s="637" customFormat="1" ht="29.25" customHeight="1" outlineLevel="1" thickBot="1" x14ac:dyDescent="0.3">
      <c r="A690" s="798">
        <v>2831</v>
      </c>
      <c r="B690" s="851" t="s">
        <v>79</v>
      </c>
      <c r="C690" s="822">
        <v>3</v>
      </c>
      <c r="D690" s="823">
        <v>1</v>
      </c>
      <c r="E690" s="802" t="s">
        <v>117</v>
      </c>
      <c r="F690" s="847"/>
      <c r="G690" s="706">
        <f>H690+I690</f>
        <v>0</v>
      </c>
      <c r="H690" s="706">
        <f>H692+H693</f>
        <v>0</v>
      </c>
      <c r="I690" s="706">
        <f>I692+I693</f>
        <v>0</v>
      </c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12</v>
      </c>
      <c r="F691" s="803"/>
      <c r="G691" s="706"/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/>
      <c r="B693" s="799"/>
      <c r="C693" s="822"/>
      <c r="D693" s="823"/>
      <c r="E693" s="802" t="s">
        <v>13</v>
      </c>
      <c r="F693" s="803"/>
      <c r="G693" s="706">
        <f>H693+I693</f>
        <v>0</v>
      </c>
      <c r="H693" s="706"/>
      <c r="I693" s="706"/>
    </row>
    <row r="694" spans="1:9" s="637" customFormat="1" ht="29.25" customHeight="1" outlineLevel="1" thickBot="1" x14ac:dyDescent="0.3">
      <c r="A694" s="798">
        <v>2832</v>
      </c>
      <c r="B694" s="851" t="s">
        <v>79</v>
      </c>
      <c r="C694" s="822">
        <v>3</v>
      </c>
      <c r="D694" s="823">
        <v>2</v>
      </c>
      <c r="E694" s="802" t="s">
        <v>127</v>
      </c>
      <c r="F694" s="847"/>
      <c r="G694" s="706">
        <f>H694+I694</f>
        <v>0</v>
      </c>
      <c r="H694" s="706">
        <f>H696+H697</f>
        <v>0</v>
      </c>
      <c r="I694" s="706">
        <f>I696+I697</f>
        <v>0</v>
      </c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12</v>
      </c>
      <c r="F695" s="803"/>
      <c r="G695" s="706"/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/>
      <c r="B697" s="799"/>
      <c r="C697" s="822"/>
      <c r="D697" s="823"/>
      <c r="E697" s="802" t="s">
        <v>13</v>
      </c>
      <c r="F697" s="803"/>
      <c r="G697" s="706">
        <f>H697+I697</f>
        <v>0</v>
      </c>
      <c r="H697" s="706"/>
      <c r="I697" s="706"/>
    </row>
    <row r="698" spans="1:9" s="637" customFormat="1" ht="29.25" customHeight="1" outlineLevel="1" thickBot="1" x14ac:dyDescent="0.3">
      <c r="A698" s="798">
        <v>2833</v>
      </c>
      <c r="B698" s="851" t="s">
        <v>79</v>
      </c>
      <c r="C698" s="822">
        <v>3</v>
      </c>
      <c r="D698" s="823">
        <v>3</v>
      </c>
      <c r="E698" s="802" t="s">
        <v>128</v>
      </c>
      <c r="F698" s="835" t="s">
        <v>514</v>
      </c>
      <c r="G698" s="706">
        <f>H698+I698</f>
        <v>0</v>
      </c>
      <c r="H698" s="706">
        <f>H700+H701</f>
        <v>0</v>
      </c>
      <c r="I698" s="706">
        <f>I700+I701</f>
        <v>0</v>
      </c>
    </row>
    <row r="699" spans="1:9" s="637" customFormat="1" ht="29.25" customHeight="1" outlineLevel="1" thickBot="1" x14ac:dyDescent="0.3">
      <c r="A699" s="798"/>
      <c r="B699" s="799"/>
      <c r="C699" s="822"/>
      <c r="D699" s="823"/>
      <c r="E699" s="802" t="s">
        <v>12</v>
      </c>
      <c r="F699" s="803"/>
      <c r="G699" s="706"/>
      <c r="H699" s="706"/>
      <c r="I699" s="706"/>
    </row>
    <row r="700" spans="1:9" s="637" customFormat="1" ht="29.25" customHeight="1" outlineLevel="1" thickBot="1" x14ac:dyDescent="0.3">
      <c r="A700" s="798"/>
      <c r="B700" s="799"/>
      <c r="C700" s="822"/>
      <c r="D700" s="823"/>
      <c r="E700" s="802" t="s">
        <v>13</v>
      </c>
      <c r="F700" s="803"/>
      <c r="G700" s="706">
        <f>H700+I700</f>
        <v>0</v>
      </c>
      <c r="H700" s="706"/>
      <c r="I700" s="706"/>
    </row>
    <row r="701" spans="1:9" s="637" customFormat="1" ht="29.25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customHeight="1" outlineLevel="1" thickBot="1" x14ac:dyDescent="0.3">
      <c r="A702" s="798">
        <v>2840</v>
      </c>
      <c r="B702" s="849" t="s">
        <v>79</v>
      </c>
      <c r="C702" s="825">
        <v>4</v>
      </c>
      <c r="D702" s="826">
        <v>0</v>
      </c>
      <c r="E702" s="827" t="s">
        <v>129</v>
      </c>
      <c r="F702" s="847" t="s">
        <v>515</v>
      </c>
      <c r="G702" s="706">
        <f>H702+I702</f>
        <v>0</v>
      </c>
      <c r="H702" s="706">
        <f>H704+H708+H712</f>
        <v>0</v>
      </c>
      <c r="I702" s="706">
        <f>I704+I708+I712</f>
        <v>0</v>
      </c>
    </row>
    <row r="703" spans="1:9" s="639" customFormat="1" ht="29.25" customHeight="1" outlineLevel="1" thickBot="1" x14ac:dyDescent="0.3">
      <c r="A703" s="798"/>
      <c r="B703" s="824"/>
      <c r="C703" s="825"/>
      <c r="D703" s="826"/>
      <c r="E703" s="802" t="s">
        <v>807</v>
      </c>
      <c r="F703" s="829"/>
      <c r="G703" s="706"/>
      <c r="H703" s="706"/>
      <c r="I703" s="706"/>
    </row>
    <row r="704" spans="1:9" s="637" customFormat="1" ht="29.25" customHeight="1" outlineLevel="1" thickBot="1" x14ac:dyDescent="0.3">
      <c r="A704" s="798">
        <v>2841</v>
      </c>
      <c r="B704" s="851" t="s">
        <v>79</v>
      </c>
      <c r="C704" s="822">
        <v>4</v>
      </c>
      <c r="D704" s="823">
        <v>1</v>
      </c>
      <c r="E704" s="802" t="s">
        <v>130</v>
      </c>
      <c r="F704" s="847"/>
      <c r="G704" s="706">
        <f>H704+I704</f>
        <v>0</v>
      </c>
      <c r="H704" s="706">
        <f>H706+H707</f>
        <v>0</v>
      </c>
      <c r="I704" s="706">
        <f>I706+I707</f>
        <v>0</v>
      </c>
    </row>
    <row r="705" spans="1:9" s="637" customFormat="1" ht="24.75" customHeight="1" outlineLevel="1" thickBot="1" x14ac:dyDescent="0.3">
      <c r="A705" s="798"/>
      <c r="B705" s="799"/>
      <c r="C705" s="822"/>
      <c r="D705" s="823"/>
      <c r="E705" s="802" t="s">
        <v>12</v>
      </c>
      <c r="F705" s="803"/>
      <c r="G705" s="706"/>
      <c r="H705" s="706"/>
      <c r="I705" s="706"/>
    </row>
    <row r="706" spans="1:9" s="637" customFormat="1" ht="29.25" hidden="1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706">
        <f>H706+I706</f>
        <v>0</v>
      </c>
      <c r="H706" s="706"/>
      <c r="I706" s="706"/>
    </row>
    <row r="707" spans="1:9" s="637" customFormat="1" ht="29.25" hidden="1" customHeight="1" outlineLevel="1" thickBot="1" x14ac:dyDescent="0.3">
      <c r="A707" s="798"/>
      <c r="B707" s="799"/>
      <c r="C707" s="822"/>
      <c r="D707" s="823"/>
      <c r="E707" s="802" t="s">
        <v>13</v>
      </c>
      <c r="F707" s="803"/>
      <c r="G707" s="706">
        <f>H707+I707</f>
        <v>0</v>
      </c>
      <c r="H707" s="706"/>
      <c r="I707" s="706"/>
    </row>
    <row r="708" spans="1:9" s="637" customFormat="1" ht="29.25" customHeight="1" outlineLevel="1" thickBot="1" x14ac:dyDescent="0.3">
      <c r="A708" s="798">
        <v>2842</v>
      </c>
      <c r="B708" s="851" t="s">
        <v>79</v>
      </c>
      <c r="C708" s="822">
        <v>4</v>
      </c>
      <c r="D708" s="823">
        <v>2</v>
      </c>
      <c r="E708" s="802" t="s">
        <v>131</v>
      </c>
      <c r="F708" s="847"/>
      <c r="G708" s="706">
        <f>H708+I708</f>
        <v>0</v>
      </c>
      <c r="H708" s="706">
        <f>H710+H711</f>
        <v>0</v>
      </c>
      <c r="I708" s="706">
        <f>I710+I711</f>
        <v>0</v>
      </c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12</v>
      </c>
      <c r="F709" s="803"/>
      <c r="G709" s="706"/>
      <c r="H709" s="706"/>
      <c r="I709" s="706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706">
        <f>H710+I710</f>
        <v>0</v>
      </c>
      <c r="H710" s="706"/>
      <c r="I710" s="706"/>
    </row>
    <row r="711" spans="1:9" s="637" customFormat="1" ht="29.25" customHeight="1" outlineLevel="1" thickBot="1" x14ac:dyDescent="0.3">
      <c r="A711" s="798"/>
      <c r="B711" s="799"/>
      <c r="C711" s="822"/>
      <c r="D711" s="823"/>
      <c r="E711" s="802" t="s">
        <v>13</v>
      </c>
      <c r="F711" s="803"/>
      <c r="G711" s="621">
        <f>H711+I711</f>
        <v>0</v>
      </c>
      <c r="H711" s="621"/>
      <c r="I711" s="621"/>
    </row>
    <row r="712" spans="1:9" s="637" customFormat="1" ht="29.25" customHeight="1" outlineLevel="1" thickBot="1" x14ac:dyDescent="0.3">
      <c r="A712" s="798">
        <v>2843</v>
      </c>
      <c r="B712" s="851" t="s">
        <v>79</v>
      </c>
      <c r="C712" s="822">
        <v>4</v>
      </c>
      <c r="D712" s="823">
        <v>3</v>
      </c>
      <c r="E712" s="802" t="s">
        <v>129</v>
      </c>
      <c r="F712" s="835" t="s">
        <v>516</v>
      </c>
      <c r="G712" s="621">
        <f>H712+I712</f>
        <v>0</v>
      </c>
      <c r="H712" s="621">
        <f>H714+H715</f>
        <v>0</v>
      </c>
      <c r="I712" s="621">
        <f>I714+I715</f>
        <v>0</v>
      </c>
    </row>
    <row r="713" spans="1:9" s="637" customFormat="1" ht="29.25" customHeight="1" outlineLevel="1" thickBot="1" x14ac:dyDescent="0.3">
      <c r="A713" s="798"/>
      <c r="B713" s="799"/>
      <c r="C713" s="822"/>
      <c r="D713" s="823"/>
      <c r="E713" s="802" t="s">
        <v>12</v>
      </c>
      <c r="F713" s="803"/>
      <c r="G713" s="621"/>
      <c r="H713" s="621"/>
      <c r="I713" s="621"/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13</v>
      </c>
      <c r="F714" s="803"/>
      <c r="G714" s="621">
        <f>H714+I714</f>
        <v>0</v>
      </c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>
        <v>2850</v>
      </c>
      <c r="B716" s="849" t="s">
        <v>79</v>
      </c>
      <c r="C716" s="825">
        <v>5</v>
      </c>
      <c r="D716" s="826">
        <v>0</v>
      </c>
      <c r="E716" s="868" t="s">
        <v>517</v>
      </c>
      <c r="F716" s="847" t="s">
        <v>518</v>
      </c>
      <c r="G716" s="621">
        <f>H716+I716</f>
        <v>0</v>
      </c>
      <c r="H716" s="621">
        <f>H718</f>
        <v>0</v>
      </c>
      <c r="I716" s="621">
        <f>I718</f>
        <v>0</v>
      </c>
    </row>
    <row r="717" spans="1:9" s="639" customFormat="1" ht="29.25" customHeight="1" outlineLevel="1" thickBot="1" x14ac:dyDescent="0.3">
      <c r="A717" s="798"/>
      <c r="B717" s="824"/>
      <c r="C717" s="825"/>
      <c r="D717" s="826"/>
      <c r="E717" s="802" t="s">
        <v>807</v>
      </c>
      <c r="F717" s="829"/>
      <c r="G717" s="621"/>
      <c r="H717" s="621"/>
      <c r="I717" s="621"/>
    </row>
    <row r="718" spans="1:9" s="637" customFormat="1" ht="29.25" customHeight="1" outlineLevel="1" thickBot="1" x14ac:dyDescent="0.3">
      <c r="A718" s="798">
        <v>2851</v>
      </c>
      <c r="B718" s="849" t="s">
        <v>79</v>
      </c>
      <c r="C718" s="825">
        <v>5</v>
      </c>
      <c r="D718" s="826">
        <v>1</v>
      </c>
      <c r="E718" s="869" t="s">
        <v>517</v>
      </c>
      <c r="F718" s="835" t="s">
        <v>519</v>
      </c>
      <c r="G718" s="621">
        <f>H718+I718</f>
        <v>0</v>
      </c>
      <c r="H718" s="621">
        <f>H720+H721</f>
        <v>0</v>
      </c>
      <c r="I718" s="621">
        <f>I720+I721</f>
        <v>0</v>
      </c>
    </row>
    <row r="719" spans="1:9" s="637" customFormat="1" ht="29.25" customHeight="1" outlineLevel="1" thickBot="1" x14ac:dyDescent="0.3">
      <c r="A719" s="798"/>
      <c r="B719" s="799"/>
      <c r="C719" s="822"/>
      <c r="D719" s="823"/>
      <c r="E719" s="802" t="s">
        <v>12</v>
      </c>
      <c r="F719" s="803"/>
      <c r="G719" s="621"/>
      <c r="H719" s="621"/>
      <c r="I719" s="621"/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13</v>
      </c>
      <c r="F720" s="803"/>
      <c r="G720" s="621">
        <f>H720+I720</f>
        <v>0</v>
      </c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>
        <v>2860</v>
      </c>
      <c r="B722" s="849" t="s">
        <v>79</v>
      </c>
      <c r="C722" s="825">
        <v>6</v>
      </c>
      <c r="D722" s="826">
        <v>0</v>
      </c>
      <c r="E722" s="868" t="s">
        <v>520</v>
      </c>
      <c r="F722" s="847" t="s">
        <v>639</v>
      </c>
      <c r="G722" s="621">
        <f>H722+I722</f>
        <v>0</v>
      </c>
      <c r="H722" s="621">
        <f>H724</f>
        <v>0</v>
      </c>
      <c r="I722" s="621">
        <f>I724</f>
        <v>0</v>
      </c>
    </row>
    <row r="723" spans="1:11" s="639" customFormat="1" ht="29.25" customHeight="1" outlineLevel="1" thickBot="1" x14ac:dyDescent="0.3">
      <c r="A723" s="798"/>
      <c r="B723" s="824"/>
      <c r="C723" s="825"/>
      <c r="D723" s="826"/>
      <c r="E723" s="802" t="s">
        <v>807</v>
      </c>
      <c r="F723" s="829"/>
      <c r="G723" s="621"/>
      <c r="H723" s="621"/>
      <c r="I723" s="621"/>
    </row>
    <row r="724" spans="1:11" s="637" customFormat="1" ht="29.25" customHeight="1" outlineLevel="1" thickBot="1" x14ac:dyDescent="0.3">
      <c r="A724" s="798">
        <v>2861</v>
      </c>
      <c r="B724" s="851" t="s">
        <v>79</v>
      </c>
      <c r="C724" s="822">
        <v>6</v>
      </c>
      <c r="D724" s="823">
        <v>1</v>
      </c>
      <c r="E724" s="869" t="s">
        <v>520</v>
      </c>
      <c r="F724" s="835" t="s">
        <v>640</v>
      </c>
      <c r="G724" s="621">
        <f>H724+I724</f>
        <v>0</v>
      </c>
      <c r="H724" s="621">
        <f>H726+H727</f>
        <v>0</v>
      </c>
      <c r="I724" s="621">
        <f>I726+I727</f>
        <v>0</v>
      </c>
    </row>
    <row r="725" spans="1:11" s="637" customFormat="1" ht="29.25" customHeight="1" outlineLevel="1" thickBot="1" x14ac:dyDescent="0.3">
      <c r="A725" s="798"/>
      <c r="B725" s="799"/>
      <c r="C725" s="822"/>
      <c r="D725" s="823"/>
      <c r="E725" s="802" t="s">
        <v>12</v>
      </c>
      <c r="F725" s="803"/>
      <c r="G725" s="621"/>
      <c r="H725" s="621"/>
      <c r="I725" s="621"/>
    </row>
    <row r="726" spans="1:11" s="637" customFormat="1" ht="29.25" customHeight="1" outlineLevel="1" thickBot="1" x14ac:dyDescent="0.3">
      <c r="A726" s="798"/>
      <c r="B726" s="799"/>
      <c r="C726" s="822"/>
      <c r="D726" s="823"/>
      <c r="E726" s="802" t="s">
        <v>13</v>
      </c>
      <c r="F726" s="803"/>
      <c r="G726" s="621">
        <f>H726+I726</f>
        <v>0</v>
      </c>
      <c r="H726" s="621"/>
      <c r="I726" s="621"/>
    </row>
    <row r="727" spans="1:11" s="637" customFormat="1" ht="29.25" customHeight="1" outlineLevel="1" thickBot="1" x14ac:dyDescent="0.3">
      <c r="A727" s="798"/>
      <c r="B727" s="799"/>
      <c r="C727" s="822"/>
      <c r="D727" s="823"/>
      <c r="E727" s="802" t="s">
        <v>13</v>
      </c>
      <c r="F727" s="803"/>
      <c r="G727" s="621">
        <f>H727+I727</f>
        <v>0</v>
      </c>
      <c r="H727" s="621"/>
      <c r="I727" s="621"/>
    </row>
    <row r="728" spans="1:11" s="842" customFormat="1" ht="33.75" customHeight="1" thickBot="1" x14ac:dyDescent="0.25">
      <c r="A728" s="838">
        <v>2900</v>
      </c>
      <c r="B728" s="849" t="s">
        <v>86</v>
      </c>
      <c r="C728" s="825">
        <v>0</v>
      </c>
      <c r="D728" s="826">
        <v>0</v>
      </c>
      <c r="E728" s="850" t="s">
        <v>874</v>
      </c>
      <c r="F728" s="840" t="s">
        <v>641</v>
      </c>
      <c r="G728" s="706">
        <f>H728+I728</f>
        <v>967237.5</v>
      </c>
      <c r="H728" s="706">
        <f>H730+H756+H766+H776+H788+H806+H812+H818</f>
        <v>440000</v>
      </c>
      <c r="I728" s="706">
        <f>I730+I756+I766+I776+I788+I806+I812+I818</f>
        <v>527237.5</v>
      </c>
    </row>
    <row r="729" spans="1:11" s="637" customFormat="1" ht="19.5" customHeight="1" thickBot="1" x14ac:dyDescent="0.3">
      <c r="A729" s="843"/>
      <c r="B729" s="824"/>
      <c r="C729" s="844"/>
      <c r="D729" s="845"/>
      <c r="E729" s="802" t="s">
        <v>806</v>
      </c>
      <c r="F729" s="846"/>
      <c r="G729" s="621"/>
      <c r="H729" s="621"/>
      <c r="I729" s="621"/>
    </row>
    <row r="730" spans="1:11" s="637" customFormat="1" ht="24.75" thickBot="1" x14ac:dyDescent="0.3">
      <c r="A730" s="798">
        <v>2910</v>
      </c>
      <c r="B730" s="849" t="s">
        <v>86</v>
      </c>
      <c r="C730" s="825">
        <v>1</v>
      </c>
      <c r="D730" s="826">
        <v>0</v>
      </c>
      <c r="E730" s="827" t="s">
        <v>120</v>
      </c>
      <c r="F730" s="829" t="s">
        <v>642</v>
      </c>
      <c r="G730" s="706">
        <f>H730+I730</f>
        <v>897237.5</v>
      </c>
      <c r="H730" s="706">
        <f>H732+H752</f>
        <v>370000</v>
      </c>
      <c r="I730" s="706">
        <f>I732+I752</f>
        <v>527237.5</v>
      </c>
    </row>
    <row r="731" spans="1:11" s="639" customFormat="1" ht="18.75" customHeight="1" thickBot="1" x14ac:dyDescent="0.3">
      <c r="A731" s="798"/>
      <c r="B731" s="824"/>
      <c r="C731" s="825"/>
      <c r="D731" s="826"/>
      <c r="E731" s="802" t="s">
        <v>807</v>
      </c>
      <c r="F731" s="829"/>
      <c r="G731" s="706"/>
      <c r="H731" s="706"/>
      <c r="I731" s="706"/>
    </row>
    <row r="732" spans="1:11" s="637" customFormat="1" ht="16.5" thickBot="1" x14ac:dyDescent="0.3">
      <c r="A732" s="798">
        <v>2911</v>
      </c>
      <c r="B732" s="851" t="s">
        <v>86</v>
      </c>
      <c r="C732" s="822">
        <v>1</v>
      </c>
      <c r="D732" s="823">
        <v>1</v>
      </c>
      <c r="E732" s="802" t="s">
        <v>643</v>
      </c>
      <c r="F732" s="835" t="s">
        <v>644</v>
      </c>
      <c r="G732" s="706">
        <f>H732+I732</f>
        <v>897237.5</v>
      </c>
      <c r="H732" s="706">
        <f>SUM(H734:H750)</f>
        <v>370000</v>
      </c>
      <c r="I732" s="706">
        <f>SUM(I734:I751)</f>
        <v>527237.5</v>
      </c>
      <c r="K732" s="636"/>
    </row>
    <row r="733" spans="1:11" s="637" customFormat="1" ht="24" customHeight="1" thickBot="1" x14ac:dyDescent="0.3">
      <c r="A733" s="798"/>
      <c r="B733" s="799"/>
      <c r="C733" s="822"/>
      <c r="D733" s="823"/>
      <c r="E733" s="802" t="s">
        <v>12</v>
      </c>
      <c r="F733" s="803"/>
      <c r="G733" s="621"/>
      <c r="H733" s="621"/>
      <c r="I733" s="621"/>
      <c r="K733" s="638"/>
    </row>
    <row r="734" spans="1:11" s="637" customFormat="1" ht="27" customHeight="1" thickBot="1" x14ac:dyDescent="0.3">
      <c r="A734" s="798"/>
      <c r="B734" s="799"/>
      <c r="C734" s="822"/>
      <c r="D734" s="823"/>
      <c r="E734" s="802">
        <v>4511</v>
      </c>
      <c r="F734" s="803"/>
      <c r="G734" s="706">
        <f>H734</f>
        <v>370000</v>
      </c>
      <c r="H734" s="706">
        <v>370000</v>
      </c>
      <c r="I734" s="706"/>
      <c r="K734" s="870"/>
    </row>
    <row r="735" spans="1:11" s="637" customFormat="1" ht="33.75" hidden="1" customHeight="1" thickBot="1" x14ac:dyDescent="0.3">
      <c r="A735" s="798"/>
      <c r="B735" s="799"/>
      <c r="C735" s="822"/>
      <c r="D735" s="823"/>
      <c r="E735" s="802">
        <v>4111</v>
      </c>
      <c r="F735" s="803"/>
      <c r="G735" s="706">
        <f t="shared" ref="G735:G786" si="19">H735+I735</f>
        <v>0</v>
      </c>
      <c r="H735" s="706"/>
      <c r="I735" s="706"/>
    </row>
    <row r="736" spans="1:11" s="637" customFormat="1" ht="33.75" hidden="1" customHeight="1" thickBot="1" x14ac:dyDescent="0.3">
      <c r="A736" s="798"/>
      <c r="B736" s="799"/>
      <c r="C736" s="822"/>
      <c r="D736" s="823"/>
      <c r="E736" s="802">
        <v>4131</v>
      </c>
      <c r="F736" s="803"/>
      <c r="G736" s="706">
        <f t="shared" si="19"/>
        <v>0</v>
      </c>
      <c r="H736" s="706"/>
      <c r="I736" s="706"/>
    </row>
    <row r="737" spans="1:9" s="637" customFormat="1" ht="33.75" hidden="1" customHeight="1" thickBot="1" x14ac:dyDescent="0.3">
      <c r="A737" s="798"/>
      <c r="B737" s="799"/>
      <c r="C737" s="822"/>
      <c r="D737" s="823"/>
      <c r="E737" s="802">
        <v>4261</v>
      </c>
      <c r="F737" s="803"/>
      <c r="G737" s="706">
        <f t="shared" si="19"/>
        <v>0</v>
      </c>
      <c r="H737" s="706"/>
      <c r="I737" s="706"/>
    </row>
    <row r="738" spans="1:9" s="637" customFormat="1" ht="33.75" hidden="1" customHeight="1" thickBot="1" x14ac:dyDescent="0.3">
      <c r="A738" s="798"/>
      <c r="B738" s="799"/>
      <c r="C738" s="822"/>
      <c r="D738" s="823"/>
      <c r="E738" s="802">
        <v>4266</v>
      </c>
      <c r="F738" s="803"/>
      <c r="G738" s="706">
        <f t="shared" si="19"/>
        <v>0</v>
      </c>
      <c r="H738" s="706"/>
      <c r="I738" s="706"/>
    </row>
    <row r="739" spans="1:9" s="637" customFormat="1" ht="33.75" hidden="1" customHeight="1" thickBot="1" x14ac:dyDescent="0.3">
      <c r="A739" s="798"/>
      <c r="B739" s="799"/>
      <c r="C739" s="822"/>
      <c r="D739" s="823"/>
      <c r="E739" s="802">
        <v>4267</v>
      </c>
      <c r="F739" s="803"/>
      <c r="G739" s="706">
        <f t="shared" si="19"/>
        <v>0</v>
      </c>
      <c r="H739" s="706"/>
      <c r="I739" s="706"/>
    </row>
    <row r="740" spans="1:9" s="637" customFormat="1" ht="33.75" hidden="1" customHeight="1" thickBot="1" x14ac:dyDescent="0.3">
      <c r="A740" s="798"/>
      <c r="B740" s="799"/>
      <c r="C740" s="822"/>
      <c r="D740" s="823"/>
      <c r="E740" s="802">
        <v>4269</v>
      </c>
      <c r="F740" s="803"/>
      <c r="G740" s="706">
        <f t="shared" si="19"/>
        <v>0</v>
      </c>
      <c r="H740" s="706"/>
      <c r="I740" s="706"/>
    </row>
    <row r="741" spans="1:9" s="637" customFormat="1" ht="33.75" hidden="1" customHeight="1" thickBot="1" x14ac:dyDescent="0.3">
      <c r="A741" s="798"/>
      <c r="B741" s="799"/>
      <c r="C741" s="822"/>
      <c r="D741" s="823"/>
      <c r="E741" s="802">
        <v>4214</v>
      </c>
      <c r="F741" s="803"/>
      <c r="G741" s="706">
        <f t="shared" si="19"/>
        <v>0</v>
      </c>
      <c r="H741" s="706"/>
      <c r="I741" s="706"/>
    </row>
    <row r="742" spans="1:9" s="637" customFormat="1" ht="33.75" hidden="1" customHeight="1" thickBot="1" x14ac:dyDescent="0.3">
      <c r="A742" s="798"/>
      <c r="B742" s="799"/>
      <c r="C742" s="822"/>
      <c r="D742" s="823"/>
      <c r="E742" s="802">
        <v>4212</v>
      </c>
      <c r="F742" s="803"/>
      <c r="G742" s="706">
        <f t="shared" si="19"/>
        <v>0</v>
      </c>
      <c r="H742" s="706"/>
      <c r="I742" s="706"/>
    </row>
    <row r="743" spans="1:9" s="637" customFormat="1" ht="33.75" hidden="1" customHeight="1" thickBot="1" x14ac:dyDescent="0.3">
      <c r="A743" s="798"/>
      <c r="B743" s="799"/>
      <c r="C743" s="822"/>
      <c r="D743" s="823"/>
      <c r="E743" s="802">
        <v>4231</v>
      </c>
      <c r="F743" s="803"/>
      <c r="G743" s="706">
        <f t="shared" si="19"/>
        <v>0</v>
      </c>
      <c r="H743" s="706"/>
      <c r="I743" s="706"/>
    </row>
    <row r="744" spans="1:9" s="637" customFormat="1" ht="33.75" hidden="1" customHeight="1" thickBot="1" x14ac:dyDescent="0.3">
      <c r="A744" s="798"/>
      <c r="B744" s="799"/>
      <c r="C744" s="822"/>
      <c r="D744" s="823"/>
      <c r="E744" s="802">
        <v>4241</v>
      </c>
      <c r="F744" s="803"/>
      <c r="G744" s="706">
        <f t="shared" si="19"/>
        <v>0</v>
      </c>
      <c r="H744" s="706"/>
      <c r="I744" s="706"/>
    </row>
    <row r="745" spans="1:9" s="637" customFormat="1" ht="33.75" hidden="1" customHeight="1" thickBot="1" x14ac:dyDescent="0.3">
      <c r="A745" s="798"/>
      <c r="B745" s="799"/>
      <c r="C745" s="822"/>
      <c r="D745" s="823"/>
      <c r="E745" s="802">
        <v>4251</v>
      </c>
      <c r="F745" s="803"/>
      <c r="G745" s="706">
        <f>H745</f>
        <v>0</v>
      </c>
      <c r="H745" s="706"/>
      <c r="I745" s="706"/>
    </row>
    <row r="746" spans="1:9" s="637" customFormat="1" ht="33.75" hidden="1" customHeight="1" thickBot="1" x14ac:dyDescent="0.3">
      <c r="A746" s="798"/>
      <c r="B746" s="799"/>
      <c r="C746" s="822"/>
      <c r="D746" s="823"/>
      <c r="E746" s="802">
        <v>4657</v>
      </c>
      <c r="F746" s="803"/>
      <c r="G746" s="706">
        <f t="shared" si="19"/>
        <v>0</v>
      </c>
      <c r="H746" s="706"/>
      <c r="I746" s="706"/>
    </row>
    <row r="747" spans="1:9" s="637" customFormat="1" ht="33.75" hidden="1" customHeight="1" thickBot="1" x14ac:dyDescent="0.3">
      <c r="A747" s="798"/>
      <c r="B747" s="799"/>
      <c r="C747" s="822"/>
      <c r="D747" s="823"/>
      <c r="E747" s="802">
        <v>5112</v>
      </c>
      <c r="F747" s="803"/>
      <c r="G747" s="706">
        <f t="shared" si="19"/>
        <v>0</v>
      </c>
      <c r="H747" s="706"/>
      <c r="I747" s="706"/>
    </row>
    <row r="748" spans="1:9" s="637" customFormat="1" ht="33" customHeight="1" thickBot="1" x14ac:dyDescent="0.3">
      <c r="A748" s="798"/>
      <c r="B748" s="799"/>
      <c r="C748" s="822"/>
      <c r="D748" s="823"/>
      <c r="E748" s="802">
        <v>5122</v>
      </c>
      <c r="F748" s="803"/>
      <c r="G748" s="706">
        <f t="shared" si="19"/>
        <v>4000</v>
      </c>
      <c r="H748" s="706"/>
      <c r="I748" s="706">
        <v>4000</v>
      </c>
    </row>
    <row r="749" spans="1:9" s="637" customFormat="1" ht="25.5" hidden="1" customHeight="1" thickBot="1" x14ac:dyDescent="0.3">
      <c r="A749" s="798"/>
      <c r="B749" s="799"/>
      <c r="C749" s="822"/>
      <c r="D749" s="823"/>
      <c r="E749" s="802">
        <v>5129</v>
      </c>
      <c r="F749" s="803"/>
      <c r="G749" s="706">
        <f t="shared" si="19"/>
        <v>0</v>
      </c>
      <c r="H749" s="706"/>
      <c r="I749" s="706"/>
    </row>
    <row r="750" spans="1:9" s="637" customFormat="1" ht="25.5" customHeight="1" thickBot="1" x14ac:dyDescent="0.3">
      <c r="A750" s="798"/>
      <c r="B750" s="799"/>
      <c r="C750" s="822"/>
      <c r="D750" s="823"/>
      <c r="E750" s="802">
        <v>5113</v>
      </c>
      <c r="F750" s="803"/>
      <c r="G750" s="706">
        <f t="shared" si="19"/>
        <v>523237.5</v>
      </c>
      <c r="H750" s="706"/>
      <c r="I750" s="706">
        <f>476550+46687.5</f>
        <v>523237.5</v>
      </c>
    </row>
    <row r="751" spans="1:9" s="637" customFormat="1" ht="0.75" customHeight="1" thickBot="1" x14ac:dyDescent="0.3">
      <c r="A751" s="798"/>
      <c r="B751" s="799"/>
      <c r="C751" s="822"/>
      <c r="D751" s="823"/>
      <c r="E751" s="802">
        <v>5134</v>
      </c>
      <c r="F751" s="803"/>
      <c r="G751" s="706">
        <f t="shared" si="19"/>
        <v>0</v>
      </c>
      <c r="H751" s="706"/>
      <c r="I751" s="706"/>
    </row>
    <row r="752" spans="1:9" s="637" customFormat="1" ht="25.5" customHeight="1" outlineLevel="1" thickBot="1" x14ac:dyDescent="0.3">
      <c r="A752" s="798">
        <v>2912</v>
      </c>
      <c r="B752" s="851" t="s">
        <v>86</v>
      </c>
      <c r="C752" s="822">
        <v>1</v>
      </c>
      <c r="D752" s="823">
        <v>2</v>
      </c>
      <c r="E752" s="802" t="s">
        <v>87</v>
      </c>
      <c r="F752" s="835" t="s">
        <v>645</v>
      </c>
      <c r="G752" s="621">
        <f t="shared" si="19"/>
        <v>0</v>
      </c>
      <c r="H752" s="621">
        <f>H754+H755</f>
        <v>0</v>
      </c>
      <c r="I752" s="621">
        <f>I754+I755</f>
        <v>0</v>
      </c>
    </row>
    <row r="753" spans="1:9" s="637" customFormat="1" ht="25.5" customHeight="1" outlineLevel="1" thickBot="1" x14ac:dyDescent="0.3">
      <c r="A753" s="798"/>
      <c r="B753" s="799"/>
      <c r="C753" s="822"/>
      <c r="D753" s="823"/>
      <c r="E753" s="802" t="s">
        <v>12</v>
      </c>
      <c r="F753" s="803"/>
      <c r="G753" s="621">
        <f t="shared" si="19"/>
        <v>0</v>
      </c>
      <c r="H753" s="621"/>
      <c r="I753" s="621"/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13</v>
      </c>
      <c r="F754" s="803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8">
        <v>2920</v>
      </c>
      <c r="B756" s="849" t="s">
        <v>86</v>
      </c>
      <c r="C756" s="825">
        <v>2</v>
      </c>
      <c r="D756" s="826">
        <v>0</v>
      </c>
      <c r="E756" s="827" t="s">
        <v>88</v>
      </c>
      <c r="F756" s="829" t="s">
        <v>646</v>
      </c>
      <c r="G756" s="621">
        <f t="shared" si="19"/>
        <v>0</v>
      </c>
      <c r="H756" s="621">
        <f>H758+H762</f>
        <v>0</v>
      </c>
      <c r="I756" s="621">
        <f>I758+I762</f>
        <v>0</v>
      </c>
    </row>
    <row r="757" spans="1:9" s="639" customFormat="1" ht="25.5" customHeight="1" outlineLevel="1" thickBot="1" x14ac:dyDescent="0.3">
      <c r="A757" s="798"/>
      <c r="B757" s="824"/>
      <c r="C757" s="825"/>
      <c r="D757" s="826"/>
      <c r="E757" s="802" t="s">
        <v>807</v>
      </c>
      <c r="F757" s="829"/>
      <c r="G757" s="621">
        <f t="shared" si="19"/>
        <v>0</v>
      </c>
      <c r="H757" s="621"/>
      <c r="I757" s="621"/>
    </row>
    <row r="758" spans="1:9" s="637" customFormat="1" ht="25.5" customHeight="1" outlineLevel="1" thickBot="1" x14ac:dyDescent="0.3">
      <c r="A758" s="798">
        <v>2921</v>
      </c>
      <c r="B758" s="851" t="s">
        <v>86</v>
      </c>
      <c r="C758" s="822">
        <v>2</v>
      </c>
      <c r="D758" s="823">
        <v>1</v>
      </c>
      <c r="E758" s="802" t="s">
        <v>89</v>
      </c>
      <c r="F758" s="835" t="s">
        <v>647</v>
      </c>
      <c r="G758" s="621">
        <f t="shared" si="19"/>
        <v>0</v>
      </c>
      <c r="H758" s="621">
        <f>H760+H761</f>
        <v>0</v>
      </c>
      <c r="I758" s="621">
        <f>I760+I761</f>
        <v>0</v>
      </c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12</v>
      </c>
      <c r="F759" s="803"/>
      <c r="G759" s="621">
        <f t="shared" si="19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8"/>
      <c r="B761" s="799"/>
      <c r="C761" s="822"/>
      <c r="D761" s="823"/>
      <c r="E761" s="802" t="s">
        <v>13</v>
      </c>
      <c r="F761" s="803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8">
        <v>2922</v>
      </c>
      <c r="B762" s="851" t="s">
        <v>86</v>
      </c>
      <c r="C762" s="822">
        <v>2</v>
      </c>
      <c r="D762" s="823">
        <v>2</v>
      </c>
      <c r="E762" s="802" t="s">
        <v>90</v>
      </c>
      <c r="F762" s="835" t="s">
        <v>648</v>
      </c>
      <c r="G762" s="621">
        <f t="shared" si="19"/>
        <v>0</v>
      </c>
      <c r="H762" s="621">
        <f>H764+H765</f>
        <v>0</v>
      </c>
      <c r="I762" s="621">
        <f>I764+I765</f>
        <v>0</v>
      </c>
    </row>
    <row r="763" spans="1:9" s="637" customFormat="1" ht="25.5" customHeight="1" outlineLevel="1" thickBot="1" x14ac:dyDescent="0.3">
      <c r="A763" s="798"/>
      <c r="B763" s="799"/>
      <c r="C763" s="822"/>
      <c r="D763" s="823"/>
      <c r="E763" s="802" t="s">
        <v>12</v>
      </c>
      <c r="F763" s="803"/>
      <c r="G763" s="621">
        <f t="shared" si="19"/>
        <v>0</v>
      </c>
      <c r="H763" s="621"/>
      <c r="I763" s="621"/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13</v>
      </c>
      <c r="F764" s="803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8">
        <v>2930</v>
      </c>
      <c r="B766" s="849" t="s">
        <v>86</v>
      </c>
      <c r="C766" s="825">
        <v>3</v>
      </c>
      <c r="D766" s="826">
        <v>0</v>
      </c>
      <c r="E766" s="827" t="s">
        <v>91</v>
      </c>
      <c r="F766" s="829" t="s">
        <v>649</v>
      </c>
      <c r="G766" s="621">
        <f t="shared" si="19"/>
        <v>0</v>
      </c>
      <c r="H766" s="621">
        <f>H768+H772</f>
        <v>0</v>
      </c>
      <c r="I766" s="621">
        <f>I768+I772</f>
        <v>0</v>
      </c>
    </row>
    <row r="767" spans="1:9" s="639" customFormat="1" ht="25.5" customHeight="1" outlineLevel="1" thickBot="1" x14ac:dyDescent="0.3">
      <c r="A767" s="798"/>
      <c r="B767" s="824"/>
      <c r="C767" s="825"/>
      <c r="D767" s="826"/>
      <c r="E767" s="802" t="s">
        <v>807</v>
      </c>
      <c r="F767" s="829"/>
      <c r="G767" s="621">
        <f t="shared" si="19"/>
        <v>0</v>
      </c>
      <c r="H767" s="621"/>
      <c r="I767" s="621"/>
    </row>
    <row r="768" spans="1:9" s="637" customFormat="1" ht="25.5" customHeight="1" outlineLevel="1" thickBot="1" x14ac:dyDescent="0.3">
      <c r="A768" s="798">
        <v>2931</v>
      </c>
      <c r="B768" s="851" t="s">
        <v>86</v>
      </c>
      <c r="C768" s="822">
        <v>3</v>
      </c>
      <c r="D768" s="823">
        <v>1</v>
      </c>
      <c r="E768" s="802" t="s">
        <v>92</v>
      </c>
      <c r="F768" s="835" t="s">
        <v>650</v>
      </c>
      <c r="G768" s="621">
        <f t="shared" si="19"/>
        <v>0</v>
      </c>
      <c r="H768" s="621">
        <f>H770+H771</f>
        <v>0</v>
      </c>
      <c r="I768" s="621">
        <f>I770+I771</f>
        <v>0</v>
      </c>
    </row>
    <row r="769" spans="1:9" s="637" customFormat="1" ht="25.5" customHeight="1" outlineLevel="1" thickBot="1" x14ac:dyDescent="0.3">
      <c r="A769" s="798"/>
      <c r="B769" s="799"/>
      <c r="C769" s="822"/>
      <c r="D769" s="823"/>
      <c r="E769" s="802" t="s">
        <v>12</v>
      </c>
      <c r="F769" s="803"/>
      <c r="G769" s="621">
        <f t="shared" si="19"/>
        <v>0</v>
      </c>
      <c r="H769" s="621"/>
      <c r="I769" s="621"/>
    </row>
    <row r="770" spans="1:9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8"/>
      <c r="B771" s="799"/>
      <c r="C771" s="822"/>
      <c r="D771" s="823"/>
      <c r="E771" s="802" t="s">
        <v>13</v>
      </c>
      <c r="F771" s="803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8">
        <v>2932</v>
      </c>
      <c r="B772" s="851" t="s">
        <v>86</v>
      </c>
      <c r="C772" s="822">
        <v>3</v>
      </c>
      <c r="D772" s="823">
        <v>2</v>
      </c>
      <c r="E772" s="802" t="s">
        <v>93</v>
      </c>
      <c r="F772" s="835"/>
      <c r="G772" s="621">
        <f t="shared" si="19"/>
        <v>0</v>
      </c>
      <c r="H772" s="621">
        <f>H774+H775</f>
        <v>0</v>
      </c>
      <c r="I772" s="621">
        <f>I774+I775</f>
        <v>0</v>
      </c>
    </row>
    <row r="773" spans="1:9" s="637" customFormat="1" ht="25.5" customHeight="1" outlineLevel="1" thickBot="1" x14ac:dyDescent="0.3">
      <c r="A773" s="798"/>
      <c r="B773" s="799"/>
      <c r="C773" s="822"/>
      <c r="D773" s="823"/>
      <c r="E773" s="802" t="s">
        <v>12</v>
      </c>
      <c r="F773" s="803"/>
      <c r="G773" s="621">
        <f t="shared" si="19"/>
        <v>0</v>
      </c>
      <c r="H773" s="621"/>
      <c r="I773" s="621"/>
    </row>
    <row r="774" spans="1:9" s="637" customFormat="1" ht="25.5" customHeight="1" outlineLevel="1" thickBot="1" x14ac:dyDescent="0.3">
      <c r="A774" s="798"/>
      <c r="B774" s="799"/>
      <c r="C774" s="822"/>
      <c r="D774" s="823"/>
      <c r="E774" s="802" t="s">
        <v>13</v>
      </c>
      <c r="F774" s="803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8">
        <v>2940</v>
      </c>
      <c r="B776" s="849" t="s">
        <v>86</v>
      </c>
      <c r="C776" s="825">
        <v>4</v>
      </c>
      <c r="D776" s="826">
        <v>0</v>
      </c>
      <c r="E776" s="827" t="s">
        <v>651</v>
      </c>
      <c r="F776" s="829" t="s">
        <v>652</v>
      </c>
      <c r="G776" s="621">
        <f t="shared" si="19"/>
        <v>0</v>
      </c>
      <c r="H776" s="621">
        <f>H778+H782</f>
        <v>0</v>
      </c>
      <c r="I776" s="621">
        <f>I778+I782</f>
        <v>0</v>
      </c>
    </row>
    <row r="777" spans="1:9" s="639" customFormat="1" ht="25.5" customHeight="1" outlineLevel="1" thickBot="1" x14ac:dyDescent="0.3">
      <c r="A777" s="798"/>
      <c r="B777" s="824"/>
      <c r="C777" s="825"/>
      <c r="D777" s="826"/>
      <c r="E777" s="802" t="s">
        <v>807</v>
      </c>
      <c r="F777" s="829"/>
      <c r="G777" s="621">
        <f t="shared" si="19"/>
        <v>0</v>
      </c>
      <c r="H777" s="621"/>
      <c r="I777" s="621"/>
    </row>
    <row r="778" spans="1:9" s="637" customFormat="1" ht="25.5" customHeight="1" outlineLevel="1" thickBot="1" x14ac:dyDescent="0.3">
      <c r="A778" s="798">
        <v>2941</v>
      </c>
      <c r="B778" s="851" t="s">
        <v>86</v>
      </c>
      <c r="C778" s="822">
        <v>4</v>
      </c>
      <c r="D778" s="823">
        <v>1</v>
      </c>
      <c r="E778" s="802" t="s">
        <v>94</v>
      </c>
      <c r="F778" s="835" t="s">
        <v>653</v>
      </c>
      <c r="G778" s="621">
        <f t="shared" si="19"/>
        <v>0</v>
      </c>
      <c r="H778" s="621">
        <f>H780+H781</f>
        <v>0</v>
      </c>
      <c r="I778" s="621">
        <f>I780+I781</f>
        <v>0</v>
      </c>
    </row>
    <row r="779" spans="1:9" s="637" customFormat="1" ht="25.5" customHeight="1" outlineLevel="1" thickBot="1" x14ac:dyDescent="0.3">
      <c r="A779" s="798"/>
      <c r="B779" s="799"/>
      <c r="C779" s="822"/>
      <c r="D779" s="823"/>
      <c r="E779" s="802" t="s">
        <v>12</v>
      </c>
      <c r="F779" s="803"/>
      <c r="G779" s="621">
        <f t="shared" si="19"/>
        <v>0</v>
      </c>
      <c r="H779" s="621"/>
      <c r="I779" s="621"/>
    </row>
    <row r="780" spans="1:9" s="637" customFormat="1" ht="25.5" customHeight="1" outlineLevel="1" thickBot="1" x14ac:dyDescent="0.3">
      <c r="A780" s="798"/>
      <c r="B780" s="799"/>
      <c r="C780" s="822"/>
      <c r="D780" s="823"/>
      <c r="E780" s="802" t="s">
        <v>13</v>
      </c>
      <c r="F780" s="803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8"/>
      <c r="B781" s="799"/>
      <c r="C781" s="822"/>
      <c r="D781" s="823"/>
      <c r="E781" s="802" t="s">
        <v>13</v>
      </c>
      <c r="F781" s="803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8">
        <v>2942</v>
      </c>
      <c r="B782" s="851" t="s">
        <v>86</v>
      </c>
      <c r="C782" s="822">
        <v>4</v>
      </c>
      <c r="D782" s="823">
        <v>2</v>
      </c>
      <c r="E782" s="802" t="s">
        <v>95</v>
      </c>
      <c r="F782" s="835" t="s">
        <v>654</v>
      </c>
      <c r="G782" s="621">
        <f t="shared" si="19"/>
        <v>0</v>
      </c>
      <c r="H782" s="621">
        <f>H784+H785</f>
        <v>0</v>
      </c>
      <c r="I782" s="621">
        <f>I784+I785</f>
        <v>0</v>
      </c>
    </row>
    <row r="783" spans="1:9" s="637" customFormat="1" ht="25.5" customHeight="1" outlineLevel="1" thickBot="1" x14ac:dyDescent="0.3">
      <c r="A783" s="798"/>
      <c r="B783" s="799"/>
      <c r="C783" s="822"/>
      <c r="D783" s="823"/>
      <c r="E783" s="802" t="s">
        <v>12</v>
      </c>
      <c r="F783" s="803"/>
      <c r="G783" s="621">
        <f t="shared" si="19"/>
        <v>0</v>
      </c>
      <c r="H783" s="621"/>
      <c r="I783" s="621"/>
    </row>
    <row r="784" spans="1:9" s="637" customFormat="1" ht="25.5" customHeight="1" outlineLevel="1" thickBot="1" x14ac:dyDescent="0.3">
      <c r="A784" s="798"/>
      <c r="B784" s="799"/>
      <c r="C784" s="822"/>
      <c r="D784" s="823"/>
      <c r="E784" s="802" t="s">
        <v>13</v>
      </c>
      <c r="F784" s="803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8"/>
      <c r="B785" s="799"/>
      <c r="C785" s="822"/>
      <c r="D785" s="823"/>
      <c r="E785" s="802"/>
      <c r="F785" s="803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8"/>
      <c r="B786" s="799"/>
      <c r="C786" s="822"/>
      <c r="D786" s="823"/>
      <c r="E786" s="802">
        <v>4511</v>
      </c>
      <c r="F786" s="803"/>
      <c r="G786" s="621">
        <f t="shared" si="19"/>
        <v>0</v>
      </c>
      <c r="H786" s="621"/>
      <c r="I786" s="621"/>
      <c r="K786" s="640"/>
    </row>
    <row r="787" spans="1:11" s="637" customFormat="1" ht="25.5" customHeight="1" outlineLevel="1" thickBot="1" x14ac:dyDescent="0.3">
      <c r="A787" s="798"/>
      <c r="B787" s="799"/>
      <c r="C787" s="822"/>
      <c r="D787" s="823"/>
      <c r="E787" s="802"/>
      <c r="F787" s="803"/>
      <c r="G787" s="621"/>
      <c r="H787" s="621"/>
      <c r="I787" s="621"/>
      <c r="K787" s="640"/>
    </row>
    <row r="788" spans="1:11" s="637" customFormat="1" ht="25.5" customHeight="1" thickBot="1" x14ac:dyDescent="0.3">
      <c r="A788" s="798">
        <v>2950</v>
      </c>
      <c r="B788" s="849" t="s">
        <v>86</v>
      </c>
      <c r="C788" s="825">
        <v>8</v>
      </c>
      <c r="D788" s="826">
        <v>0</v>
      </c>
      <c r="E788" s="827" t="s">
        <v>655</v>
      </c>
      <c r="F788" s="829" t="s">
        <v>656</v>
      </c>
      <c r="G788" s="706">
        <f>H788+I788</f>
        <v>70000</v>
      </c>
      <c r="H788" s="706">
        <f>H790+H802</f>
        <v>70000</v>
      </c>
      <c r="I788" s="706">
        <f>I790+I802</f>
        <v>0</v>
      </c>
    </row>
    <row r="789" spans="1:11" s="639" customFormat="1" ht="25.5" customHeight="1" thickBot="1" x14ac:dyDescent="0.3">
      <c r="A789" s="798"/>
      <c r="B789" s="824"/>
      <c r="C789" s="825"/>
      <c r="D789" s="826"/>
      <c r="E789" s="802" t="s">
        <v>807</v>
      </c>
      <c r="F789" s="829"/>
      <c r="G789" s="706"/>
      <c r="H789" s="706"/>
      <c r="I789" s="706"/>
    </row>
    <row r="790" spans="1:11" s="637" customFormat="1" ht="25.5" customHeight="1" thickBot="1" x14ac:dyDescent="0.3">
      <c r="A790" s="798">
        <v>2951</v>
      </c>
      <c r="B790" s="851" t="s">
        <v>86</v>
      </c>
      <c r="C790" s="822">
        <v>8</v>
      </c>
      <c r="D790" s="823">
        <v>1</v>
      </c>
      <c r="E790" s="802" t="s">
        <v>96</v>
      </c>
      <c r="F790" s="829"/>
      <c r="G790" s="706">
        <f>H790+I790</f>
        <v>70000</v>
      </c>
      <c r="H790" s="706">
        <f>SUM(H792:H829)</f>
        <v>70000</v>
      </c>
      <c r="I790" s="706">
        <f>SUM(I792:I829)</f>
        <v>0</v>
      </c>
    </row>
    <row r="791" spans="1:11" s="637" customFormat="1" ht="24" hidden="1" customHeight="1" thickBot="1" x14ac:dyDescent="0.3">
      <c r="A791" s="798"/>
      <c r="B791" s="799"/>
      <c r="C791" s="822"/>
      <c r="D791" s="823"/>
      <c r="E791" s="802" t="s">
        <v>12</v>
      </c>
      <c r="F791" s="803"/>
      <c r="G791" s="706"/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4111</v>
      </c>
      <c r="F792" s="803"/>
      <c r="G792" s="706">
        <f t="shared" ref="G792:G799" si="20">H792+I792</f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4131</v>
      </c>
      <c r="F793" s="803"/>
      <c r="G793" s="706">
        <f t="shared" si="20"/>
        <v>0</v>
      </c>
      <c r="H793" s="706"/>
      <c r="I793" s="706"/>
    </row>
    <row r="794" spans="1:11" s="637" customFormat="1" ht="16.5" hidden="1" thickBot="1" x14ac:dyDescent="0.3">
      <c r="A794" s="798"/>
      <c r="B794" s="799"/>
      <c r="C794" s="822"/>
      <c r="D794" s="823"/>
      <c r="E794" s="802">
        <v>4261</v>
      </c>
      <c r="F794" s="803"/>
      <c r="G794" s="706">
        <f t="shared" si="20"/>
        <v>0</v>
      </c>
      <c r="H794" s="706"/>
      <c r="I794" s="706"/>
    </row>
    <row r="795" spans="1:11" s="637" customFormat="1" ht="16.5" hidden="1" thickBot="1" x14ac:dyDescent="0.3">
      <c r="A795" s="798"/>
      <c r="B795" s="799"/>
      <c r="C795" s="822"/>
      <c r="D795" s="823"/>
      <c r="E795" s="802">
        <v>4269</v>
      </c>
      <c r="F795" s="803"/>
      <c r="G795" s="706">
        <f t="shared" si="20"/>
        <v>0</v>
      </c>
      <c r="H795" s="706"/>
      <c r="I795" s="706"/>
    </row>
    <row r="796" spans="1:11" s="637" customFormat="1" ht="16.5" hidden="1" thickBot="1" x14ac:dyDescent="0.3">
      <c r="A796" s="798"/>
      <c r="B796" s="799"/>
      <c r="C796" s="822"/>
      <c r="D796" s="823"/>
      <c r="E796" s="802">
        <v>4214</v>
      </c>
      <c r="F796" s="803"/>
      <c r="G796" s="706">
        <f t="shared" si="20"/>
        <v>0</v>
      </c>
      <c r="H796" s="706"/>
      <c r="I796" s="706"/>
    </row>
    <row r="797" spans="1:11" s="637" customFormat="1" ht="16.5" hidden="1" thickBot="1" x14ac:dyDescent="0.3">
      <c r="A797" s="798"/>
      <c r="B797" s="799"/>
      <c r="C797" s="822"/>
      <c r="D797" s="823"/>
      <c r="E797" s="802">
        <v>4212</v>
      </c>
      <c r="F797" s="803"/>
      <c r="G797" s="706">
        <f t="shared" si="20"/>
        <v>0</v>
      </c>
      <c r="H797" s="706"/>
      <c r="I797" s="706"/>
    </row>
    <row r="798" spans="1:11" s="637" customFormat="1" ht="16.5" hidden="1" thickBot="1" x14ac:dyDescent="0.3">
      <c r="A798" s="798"/>
      <c r="B798" s="799"/>
      <c r="C798" s="822"/>
      <c r="D798" s="823"/>
      <c r="E798" s="802">
        <v>4231</v>
      </c>
      <c r="F798" s="803"/>
      <c r="G798" s="706">
        <f t="shared" si="20"/>
        <v>0</v>
      </c>
      <c r="H798" s="706"/>
      <c r="I798" s="706"/>
      <c r="K798" s="636"/>
    </row>
    <row r="799" spans="1:11" s="637" customFormat="1" ht="16.5" thickBot="1" x14ac:dyDescent="0.3">
      <c r="A799" s="798"/>
      <c r="B799" s="799"/>
      <c r="C799" s="822"/>
      <c r="D799" s="823"/>
      <c r="E799" s="802">
        <v>4511</v>
      </c>
      <c r="F799" s="803"/>
      <c r="G799" s="706">
        <f t="shared" si="20"/>
        <v>70000</v>
      </c>
      <c r="H799" s="706">
        <v>70000</v>
      </c>
      <c r="I799" s="706"/>
      <c r="K799" s="634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16.5" hidden="1" outlineLevel="2" thickBot="1" x14ac:dyDescent="0.3">
      <c r="A801" s="798"/>
      <c r="B801" s="799"/>
      <c r="C801" s="822"/>
      <c r="D801" s="823"/>
      <c r="E801" s="802" t="s">
        <v>13</v>
      </c>
      <c r="F801" s="803"/>
      <c r="G801" s="706">
        <f>H801+I801</f>
        <v>0</v>
      </c>
      <c r="H801" s="706"/>
      <c r="I801" s="706"/>
    </row>
    <row r="802" spans="1:9" s="637" customFormat="1" ht="16.5" hidden="1" outlineLevel="2" thickBot="1" x14ac:dyDescent="0.3">
      <c r="A802" s="798">
        <v>2952</v>
      </c>
      <c r="B802" s="851" t="s">
        <v>86</v>
      </c>
      <c r="C802" s="822">
        <v>5</v>
      </c>
      <c r="D802" s="823">
        <v>2</v>
      </c>
      <c r="E802" s="802" t="s">
        <v>97</v>
      </c>
      <c r="F802" s="835" t="s">
        <v>657</v>
      </c>
      <c r="G802" s="706">
        <f>H802+I802</f>
        <v>0</v>
      </c>
      <c r="H802" s="706"/>
      <c r="I802" s="706">
        <f>I804+I805</f>
        <v>0</v>
      </c>
    </row>
    <row r="803" spans="1:9" s="637" customFormat="1" ht="36.75" hidden="1" outlineLevel="2" thickBot="1" x14ac:dyDescent="0.3">
      <c r="A803" s="798"/>
      <c r="B803" s="799"/>
      <c r="C803" s="822"/>
      <c r="D803" s="823"/>
      <c r="E803" s="802" t="s">
        <v>12</v>
      </c>
      <c r="F803" s="803"/>
      <c r="G803" s="706"/>
      <c r="H803" s="706"/>
      <c r="I803" s="706"/>
    </row>
    <row r="804" spans="1:9" s="637" customFormat="1" ht="16.5" hidden="1" outlineLevel="2" thickBot="1" x14ac:dyDescent="0.3">
      <c r="A804" s="798"/>
      <c r="B804" s="799"/>
      <c r="C804" s="822"/>
      <c r="D804" s="823"/>
      <c r="E804" s="802" t="s">
        <v>13</v>
      </c>
      <c r="F804" s="803"/>
      <c r="G804" s="706">
        <f>H804+I804</f>
        <v>0</v>
      </c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24.75" hidden="1" outlineLevel="2" thickBot="1" x14ac:dyDescent="0.3">
      <c r="A806" s="798">
        <v>2960</v>
      </c>
      <c r="B806" s="849" t="s">
        <v>86</v>
      </c>
      <c r="C806" s="825">
        <v>6</v>
      </c>
      <c r="D806" s="826">
        <v>0</v>
      </c>
      <c r="E806" s="827" t="s">
        <v>658</v>
      </c>
      <c r="F806" s="829" t="s">
        <v>659</v>
      </c>
      <c r="G806" s="706">
        <f>H806+I806</f>
        <v>0</v>
      </c>
      <c r="H806" s="706"/>
      <c r="I806" s="706">
        <f>I808</f>
        <v>0</v>
      </c>
    </row>
    <row r="807" spans="1:9" s="639" customFormat="1" ht="10.5" hidden="1" customHeight="1" outlineLevel="2" thickBot="1" x14ac:dyDescent="0.3">
      <c r="A807" s="798"/>
      <c r="B807" s="824"/>
      <c r="C807" s="825"/>
      <c r="D807" s="826"/>
      <c r="E807" s="802" t="s">
        <v>807</v>
      </c>
      <c r="F807" s="829"/>
      <c r="G807" s="706"/>
      <c r="H807" s="706"/>
      <c r="I807" s="706"/>
    </row>
    <row r="808" spans="1:9" s="637" customFormat="1" ht="24.75" hidden="1" outlineLevel="2" thickBot="1" x14ac:dyDescent="0.3">
      <c r="A808" s="798">
        <v>2961</v>
      </c>
      <c r="B808" s="851" t="s">
        <v>86</v>
      </c>
      <c r="C808" s="822">
        <v>6</v>
      </c>
      <c r="D808" s="823">
        <v>1</v>
      </c>
      <c r="E808" s="802" t="s">
        <v>658</v>
      </c>
      <c r="F808" s="835" t="s">
        <v>660</v>
      </c>
      <c r="G808" s="706">
        <f>H808+I808</f>
        <v>0</v>
      </c>
      <c r="H808" s="706"/>
      <c r="I808" s="706">
        <f>I810+I811</f>
        <v>0</v>
      </c>
    </row>
    <row r="809" spans="1:9" s="637" customFormat="1" ht="36.75" hidden="1" outlineLevel="2" thickBot="1" x14ac:dyDescent="0.3">
      <c r="A809" s="798"/>
      <c r="B809" s="799"/>
      <c r="C809" s="822"/>
      <c r="D809" s="823"/>
      <c r="E809" s="802" t="s">
        <v>12</v>
      </c>
      <c r="F809" s="803"/>
      <c r="G809" s="706"/>
      <c r="H809" s="706"/>
      <c r="I809" s="706"/>
    </row>
    <row r="810" spans="1:9" s="637" customFormat="1" ht="16.5" hidden="1" outlineLevel="2" thickBot="1" x14ac:dyDescent="0.3">
      <c r="A810" s="798"/>
      <c r="B810" s="799"/>
      <c r="C810" s="822"/>
      <c r="D810" s="823"/>
      <c r="E810" s="802" t="s">
        <v>13</v>
      </c>
      <c r="F810" s="803"/>
      <c r="G810" s="706">
        <f>H810+I810</f>
        <v>0</v>
      </c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24.75" hidden="1" outlineLevel="2" thickBot="1" x14ac:dyDescent="0.3">
      <c r="A812" s="798">
        <v>2970</v>
      </c>
      <c r="B812" s="849" t="s">
        <v>86</v>
      </c>
      <c r="C812" s="825">
        <v>7</v>
      </c>
      <c r="D812" s="826">
        <v>0</v>
      </c>
      <c r="E812" s="827" t="s">
        <v>661</v>
      </c>
      <c r="F812" s="829" t="s">
        <v>662</v>
      </c>
      <c r="G812" s="706">
        <f>H812+I812</f>
        <v>0</v>
      </c>
      <c r="H812" s="706"/>
      <c r="I812" s="706">
        <f>I814</f>
        <v>0</v>
      </c>
    </row>
    <row r="813" spans="1:9" s="639" customFormat="1" ht="10.5" hidden="1" customHeight="1" outlineLevel="2" thickBot="1" x14ac:dyDescent="0.3">
      <c r="A813" s="798"/>
      <c r="B813" s="824"/>
      <c r="C813" s="825"/>
      <c r="D813" s="826"/>
      <c r="E813" s="802" t="s">
        <v>807</v>
      </c>
      <c r="F813" s="829"/>
      <c r="G813" s="706"/>
      <c r="H813" s="706"/>
      <c r="I813" s="706"/>
    </row>
    <row r="814" spans="1:9" s="637" customFormat="1" ht="24.75" hidden="1" outlineLevel="2" thickBot="1" x14ac:dyDescent="0.3">
      <c r="A814" s="798">
        <v>2971</v>
      </c>
      <c r="B814" s="851" t="s">
        <v>86</v>
      </c>
      <c r="C814" s="822">
        <v>7</v>
      </c>
      <c r="D814" s="823">
        <v>1</v>
      </c>
      <c r="E814" s="802" t="s">
        <v>661</v>
      </c>
      <c r="F814" s="835" t="s">
        <v>662</v>
      </c>
      <c r="G814" s="706">
        <f>H814+I814</f>
        <v>0</v>
      </c>
      <c r="H814" s="706"/>
      <c r="I814" s="706">
        <f>I816+I817</f>
        <v>0</v>
      </c>
    </row>
    <row r="815" spans="1:9" s="637" customFormat="1" ht="36.75" hidden="1" outlineLevel="2" thickBot="1" x14ac:dyDescent="0.3">
      <c r="A815" s="798"/>
      <c r="B815" s="799"/>
      <c r="C815" s="822"/>
      <c r="D815" s="823"/>
      <c r="E815" s="802" t="s">
        <v>12</v>
      </c>
      <c r="F815" s="803"/>
      <c r="G815" s="706"/>
      <c r="H815" s="706"/>
      <c r="I815" s="706"/>
    </row>
    <row r="816" spans="1:9" s="637" customFormat="1" ht="16.5" hidden="1" outlineLevel="2" thickBot="1" x14ac:dyDescent="0.3">
      <c r="A816" s="798"/>
      <c r="B816" s="799"/>
      <c r="C816" s="822"/>
      <c r="D816" s="823"/>
      <c r="E816" s="802" t="s">
        <v>13</v>
      </c>
      <c r="F816" s="803"/>
      <c r="G816" s="706">
        <f>H816+I816</f>
        <v>0</v>
      </c>
      <c r="H816" s="706"/>
      <c r="I816" s="706"/>
    </row>
    <row r="817" spans="1:9" s="637" customFormat="1" ht="16.5" hidden="1" outlineLevel="2" thickBot="1" x14ac:dyDescent="0.3">
      <c r="A817" s="798"/>
      <c r="B817" s="799"/>
      <c r="C817" s="822"/>
      <c r="D817" s="823"/>
      <c r="E817" s="802" t="s">
        <v>13</v>
      </c>
      <c r="F817" s="803"/>
      <c r="G817" s="706">
        <f>H817+I817</f>
        <v>0</v>
      </c>
      <c r="H817" s="706"/>
      <c r="I817" s="706"/>
    </row>
    <row r="818" spans="1:9" s="637" customFormat="1" ht="16.5" hidden="1" outlineLevel="1" collapsed="1" thickBot="1" x14ac:dyDescent="0.3">
      <c r="A818" s="798">
        <v>2980</v>
      </c>
      <c r="B818" s="849" t="s">
        <v>86</v>
      </c>
      <c r="C818" s="825">
        <v>8</v>
      </c>
      <c r="D818" s="826">
        <v>0</v>
      </c>
      <c r="E818" s="827" t="s">
        <v>663</v>
      </c>
      <c r="F818" s="829" t="s">
        <v>664</v>
      </c>
      <c r="G818" s="706">
        <f>H818+I818</f>
        <v>0</v>
      </c>
      <c r="H818" s="706"/>
      <c r="I818" s="706">
        <f>I820</f>
        <v>0</v>
      </c>
    </row>
    <row r="819" spans="1:9" s="639" customFormat="1" ht="10.5" hidden="1" customHeight="1" outlineLevel="1" thickBot="1" x14ac:dyDescent="0.3">
      <c r="A819" s="798"/>
      <c r="B819" s="824"/>
      <c r="C819" s="825"/>
      <c r="D819" s="826"/>
      <c r="E819" s="802" t="s">
        <v>807</v>
      </c>
      <c r="F819" s="829"/>
      <c r="G819" s="706"/>
      <c r="H819" s="706"/>
      <c r="I819" s="706"/>
    </row>
    <row r="820" spans="1:9" s="637" customFormat="1" ht="16.5" hidden="1" outlineLevel="1" thickBot="1" x14ac:dyDescent="0.3">
      <c r="A820" s="798">
        <v>2981</v>
      </c>
      <c r="B820" s="851" t="s">
        <v>86</v>
      </c>
      <c r="C820" s="822">
        <v>8</v>
      </c>
      <c r="D820" s="823">
        <v>1</v>
      </c>
      <c r="E820" s="802" t="s">
        <v>663</v>
      </c>
      <c r="F820" s="835" t="s">
        <v>665</v>
      </c>
      <c r="G820" s="706">
        <f>H820+I820</f>
        <v>0</v>
      </c>
      <c r="H820" s="706"/>
      <c r="I820" s="706">
        <f>SUM(I822:I824)</f>
        <v>0</v>
      </c>
    </row>
    <row r="821" spans="1:9" s="637" customFormat="1" ht="36.75" hidden="1" outlineLevel="1" thickBot="1" x14ac:dyDescent="0.3">
      <c r="A821" s="798"/>
      <c r="B821" s="799"/>
      <c r="C821" s="822"/>
      <c r="D821" s="823"/>
      <c r="E821" s="802" t="s">
        <v>12</v>
      </c>
      <c r="F821" s="803"/>
      <c r="G821" s="706"/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 t="s">
        <v>13</v>
      </c>
      <c r="F822" s="803"/>
      <c r="G822" s="706">
        <f t="shared" ref="G822:G830" si="21">H822+I822</f>
        <v>0</v>
      </c>
      <c r="H822" s="706"/>
      <c r="I822" s="706"/>
    </row>
    <row r="823" spans="1:9" s="637" customFormat="1" ht="16.5" hidden="1" outlineLevel="1" thickBot="1" x14ac:dyDescent="0.3">
      <c r="A823" s="798"/>
      <c r="B823" s="799"/>
      <c r="C823" s="822"/>
      <c r="D823" s="823"/>
      <c r="E823" s="802" t="s">
        <v>13</v>
      </c>
      <c r="F823" s="803"/>
      <c r="G823" s="706">
        <f t="shared" si="21"/>
        <v>0</v>
      </c>
      <c r="H823" s="706"/>
      <c r="I823" s="706"/>
    </row>
    <row r="824" spans="1:9" s="637" customFormat="1" ht="16.5" hidden="1" outlineLevel="1" thickBot="1" x14ac:dyDescent="0.3">
      <c r="A824" s="798"/>
      <c r="B824" s="799"/>
      <c r="C824" s="822"/>
      <c r="D824" s="823"/>
      <c r="E824" s="802" t="s">
        <v>13</v>
      </c>
      <c r="F824" s="803"/>
      <c r="G824" s="706">
        <f t="shared" si="21"/>
        <v>0</v>
      </c>
      <c r="H824" s="706"/>
      <c r="I824" s="706"/>
    </row>
    <row r="825" spans="1:9" s="637" customFormat="1" ht="16.5" hidden="1" outlineLevel="1" thickBot="1" x14ac:dyDescent="0.3">
      <c r="A825" s="798"/>
      <c r="B825" s="799"/>
      <c r="C825" s="822"/>
      <c r="D825" s="823"/>
      <c r="E825" s="802">
        <v>4241</v>
      </c>
      <c r="F825" s="803"/>
      <c r="G825" s="706">
        <f t="shared" si="21"/>
        <v>0</v>
      </c>
      <c r="H825" s="706"/>
      <c r="I825" s="706"/>
    </row>
    <row r="826" spans="1:9" s="637" customFormat="1" ht="16.5" hidden="1" outlineLevel="1" thickBot="1" x14ac:dyDescent="0.3">
      <c r="A826" s="798"/>
      <c r="B826" s="799"/>
      <c r="C826" s="822"/>
      <c r="D826" s="823"/>
      <c r="E826" s="802">
        <v>4252</v>
      </c>
      <c r="F826" s="803"/>
      <c r="G826" s="706">
        <f t="shared" si="21"/>
        <v>0</v>
      </c>
      <c r="H826" s="706"/>
      <c r="I826" s="706"/>
    </row>
    <row r="827" spans="1:9" s="637" customFormat="1" ht="16.5" hidden="1" outlineLevel="1" thickBot="1" x14ac:dyDescent="0.3">
      <c r="A827" s="798"/>
      <c r="B827" s="799"/>
      <c r="C827" s="822"/>
      <c r="D827" s="823"/>
      <c r="E827" s="802">
        <v>4267</v>
      </c>
      <c r="F827" s="803"/>
      <c r="G827" s="706">
        <f t="shared" si="21"/>
        <v>0</v>
      </c>
      <c r="H827" s="706"/>
      <c r="I827" s="706"/>
    </row>
    <row r="828" spans="1:9" s="637" customFormat="1" ht="20.25" hidden="1" customHeight="1" outlineLevel="1" thickBot="1" x14ac:dyDescent="0.3">
      <c r="A828" s="798"/>
      <c r="B828" s="799"/>
      <c r="C828" s="822"/>
      <c r="D828" s="823"/>
      <c r="E828" s="802">
        <v>4112</v>
      </c>
      <c r="F828" s="803"/>
      <c r="G828" s="706">
        <f t="shared" si="21"/>
        <v>0</v>
      </c>
      <c r="H828" s="706"/>
      <c r="I828" s="706"/>
    </row>
    <row r="829" spans="1:9" s="637" customFormat="1" ht="18" hidden="1" customHeight="1" outlineLevel="1" thickBot="1" x14ac:dyDescent="0.3">
      <c r="A829" s="798"/>
      <c r="B829" s="799"/>
      <c r="C829" s="822"/>
      <c r="D829" s="823"/>
      <c r="E829" s="802">
        <v>5129</v>
      </c>
      <c r="F829" s="803"/>
      <c r="G829" s="706">
        <f t="shared" si="21"/>
        <v>0</v>
      </c>
      <c r="H829" s="706">
        <v>0</v>
      </c>
      <c r="I829" s="706"/>
    </row>
    <row r="830" spans="1:9" s="842" customFormat="1" ht="36" customHeight="1" collapsed="1" thickBot="1" x14ac:dyDescent="0.25">
      <c r="A830" s="838">
        <v>3000</v>
      </c>
      <c r="B830" s="849" t="s">
        <v>99</v>
      </c>
      <c r="C830" s="825">
        <v>0</v>
      </c>
      <c r="D830" s="826">
        <v>0</v>
      </c>
      <c r="E830" s="850" t="s">
        <v>875</v>
      </c>
      <c r="F830" s="840" t="s">
        <v>666</v>
      </c>
      <c r="G830" s="706">
        <f t="shared" si="21"/>
        <v>30000</v>
      </c>
      <c r="H830" s="706">
        <f>H832+H842+H848+H854+H860+H866+H872+H878+H882</f>
        <v>30000</v>
      </c>
      <c r="I830" s="707">
        <f>I832+I842+I848+I854+I860+I866+I872+I878+I882</f>
        <v>0</v>
      </c>
    </row>
    <row r="831" spans="1:9" s="637" customFormat="1" ht="11.25" hidden="1" customHeight="1" outlineLevel="1" thickBot="1" x14ac:dyDescent="0.3">
      <c r="A831" s="843"/>
      <c r="B831" s="824"/>
      <c r="C831" s="844"/>
      <c r="D831" s="845"/>
      <c r="E831" s="802" t="s">
        <v>806</v>
      </c>
      <c r="F831" s="846"/>
      <c r="G831" s="871"/>
      <c r="H831" s="871"/>
      <c r="I831" s="871"/>
    </row>
    <row r="832" spans="1:9" s="637" customFormat="1" ht="24.75" hidden="1" outlineLevel="1" thickBot="1" x14ac:dyDescent="0.3">
      <c r="A832" s="798">
        <v>3010</v>
      </c>
      <c r="B832" s="849" t="s">
        <v>99</v>
      </c>
      <c r="C832" s="825">
        <v>1</v>
      </c>
      <c r="D832" s="826">
        <v>0</v>
      </c>
      <c r="E832" s="827" t="s">
        <v>98</v>
      </c>
      <c r="F832" s="829" t="s">
        <v>667</v>
      </c>
      <c r="G832" s="871">
        <f>H832+I832</f>
        <v>0</v>
      </c>
      <c r="H832" s="871">
        <f>H834+H838</f>
        <v>0</v>
      </c>
      <c r="I832" s="871">
        <f>I834+I838</f>
        <v>0</v>
      </c>
    </row>
    <row r="833" spans="1:9" s="639" customFormat="1" ht="10.5" hidden="1" customHeight="1" outlineLevel="1" thickBot="1" x14ac:dyDescent="0.3">
      <c r="A833" s="798"/>
      <c r="B833" s="824"/>
      <c r="C833" s="825"/>
      <c r="D833" s="826"/>
      <c r="E833" s="802" t="s">
        <v>807</v>
      </c>
      <c r="F833" s="829"/>
      <c r="G833" s="871"/>
      <c r="H833" s="871"/>
      <c r="I833" s="871"/>
    </row>
    <row r="834" spans="1:9" s="637" customFormat="1" ht="16.5" hidden="1" outlineLevel="1" thickBot="1" x14ac:dyDescent="0.3">
      <c r="A834" s="798">
        <v>3011</v>
      </c>
      <c r="B834" s="851" t="s">
        <v>99</v>
      </c>
      <c r="C834" s="822">
        <v>1</v>
      </c>
      <c r="D834" s="823">
        <v>1</v>
      </c>
      <c r="E834" s="802" t="s">
        <v>668</v>
      </c>
      <c r="F834" s="835" t="s">
        <v>669</v>
      </c>
      <c r="G834" s="871">
        <f>H834+I834</f>
        <v>0</v>
      </c>
      <c r="H834" s="871">
        <f>H836+H837</f>
        <v>0</v>
      </c>
      <c r="I834" s="871">
        <f>I836+I837</f>
        <v>0</v>
      </c>
    </row>
    <row r="835" spans="1:9" s="637" customFormat="1" ht="36.75" hidden="1" outlineLevel="1" thickBot="1" x14ac:dyDescent="0.3">
      <c r="A835" s="798"/>
      <c r="B835" s="799"/>
      <c r="C835" s="822"/>
      <c r="D835" s="823"/>
      <c r="E835" s="802" t="s">
        <v>12</v>
      </c>
      <c r="F835" s="803"/>
      <c r="G835" s="871"/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/>
      <c r="B837" s="799"/>
      <c r="C837" s="822"/>
      <c r="D837" s="823"/>
      <c r="E837" s="802" t="s">
        <v>13</v>
      </c>
      <c r="F837" s="803"/>
      <c r="G837" s="871">
        <f>H837+I837</f>
        <v>0</v>
      </c>
      <c r="H837" s="871"/>
      <c r="I837" s="871"/>
    </row>
    <row r="838" spans="1:9" s="637" customFormat="1" ht="16.5" hidden="1" outlineLevel="1" thickBot="1" x14ac:dyDescent="0.3">
      <c r="A838" s="798">
        <v>3012</v>
      </c>
      <c r="B838" s="851" t="s">
        <v>99</v>
      </c>
      <c r="C838" s="822">
        <v>1</v>
      </c>
      <c r="D838" s="823">
        <v>2</v>
      </c>
      <c r="E838" s="802" t="s">
        <v>670</v>
      </c>
      <c r="F838" s="835" t="s">
        <v>671</v>
      </c>
      <c r="G838" s="871">
        <f>H838+I838</f>
        <v>0</v>
      </c>
      <c r="H838" s="871">
        <f>H840+H841</f>
        <v>0</v>
      </c>
      <c r="I838" s="871">
        <f>I840+I841</f>
        <v>0</v>
      </c>
    </row>
    <row r="839" spans="1:9" s="637" customFormat="1" ht="36.75" hidden="1" outlineLevel="1" thickBot="1" x14ac:dyDescent="0.3">
      <c r="A839" s="798"/>
      <c r="B839" s="799"/>
      <c r="C839" s="822"/>
      <c r="D839" s="823"/>
      <c r="E839" s="802" t="s">
        <v>12</v>
      </c>
      <c r="F839" s="803"/>
      <c r="G839" s="871"/>
      <c r="H839" s="871"/>
      <c r="I839" s="871"/>
    </row>
    <row r="840" spans="1:9" s="637" customFormat="1" ht="16.5" hidden="1" outlineLevel="1" thickBot="1" x14ac:dyDescent="0.3">
      <c r="A840" s="798"/>
      <c r="B840" s="799"/>
      <c r="C840" s="822"/>
      <c r="D840" s="823"/>
      <c r="E840" s="802"/>
      <c r="F840" s="803"/>
      <c r="G840" s="871">
        <f>H840+I840</f>
        <v>0</v>
      </c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>
        <v>3020</v>
      </c>
      <c r="B842" s="849" t="s">
        <v>99</v>
      </c>
      <c r="C842" s="825">
        <v>2</v>
      </c>
      <c r="D842" s="826">
        <v>0</v>
      </c>
      <c r="E842" s="827" t="s">
        <v>672</v>
      </c>
      <c r="F842" s="829" t="s">
        <v>673</v>
      </c>
      <c r="G842" s="871">
        <f>H842+I842</f>
        <v>0</v>
      </c>
      <c r="H842" s="871">
        <f>H844</f>
        <v>0</v>
      </c>
      <c r="I842" s="871">
        <f>I844</f>
        <v>0</v>
      </c>
    </row>
    <row r="843" spans="1:9" s="639" customFormat="1" ht="10.5" hidden="1" customHeight="1" outlineLevel="1" thickBot="1" x14ac:dyDescent="0.3">
      <c r="A843" s="798"/>
      <c r="B843" s="824"/>
      <c r="C843" s="825"/>
      <c r="D843" s="826"/>
      <c r="E843" s="802" t="s">
        <v>807</v>
      </c>
      <c r="F843" s="829"/>
      <c r="G843" s="871"/>
      <c r="H843" s="871"/>
      <c r="I843" s="871"/>
    </row>
    <row r="844" spans="1:9" s="637" customFormat="1" ht="16.5" hidden="1" outlineLevel="1" thickBot="1" x14ac:dyDescent="0.3">
      <c r="A844" s="798">
        <v>3021</v>
      </c>
      <c r="B844" s="851" t="s">
        <v>99</v>
      </c>
      <c r="C844" s="822">
        <v>2</v>
      </c>
      <c r="D844" s="823">
        <v>1</v>
      </c>
      <c r="E844" s="802" t="s">
        <v>672</v>
      </c>
      <c r="F844" s="835" t="s">
        <v>674</v>
      </c>
      <c r="G844" s="871">
        <f>H844+I844</f>
        <v>0</v>
      </c>
      <c r="H844" s="871">
        <f>H846+H847</f>
        <v>0</v>
      </c>
      <c r="I844" s="871">
        <f>I846+I847</f>
        <v>0</v>
      </c>
    </row>
    <row r="845" spans="1:9" s="637" customFormat="1" ht="36.75" hidden="1" outlineLevel="1" thickBot="1" x14ac:dyDescent="0.3">
      <c r="A845" s="798"/>
      <c r="B845" s="799"/>
      <c r="C845" s="822"/>
      <c r="D845" s="823"/>
      <c r="E845" s="802" t="s">
        <v>12</v>
      </c>
      <c r="F845" s="803"/>
      <c r="G845" s="871"/>
      <c r="H845" s="871"/>
      <c r="I845" s="871"/>
    </row>
    <row r="846" spans="1:9" s="637" customFormat="1" ht="16.5" hidden="1" outlineLevel="1" thickBot="1" x14ac:dyDescent="0.3">
      <c r="A846" s="798"/>
      <c r="B846" s="799"/>
      <c r="C846" s="822"/>
      <c r="D846" s="823"/>
      <c r="E846" s="802" t="s">
        <v>13</v>
      </c>
      <c r="F846" s="803"/>
      <c r="G846" s="871">
        <f>H846+I846</f>
        <v>0</v>
      </c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>
        <v>3030</v>
      </c>
      <c r="B848" s="849" t="s">
        <v>99</v>
      </c>
      <c r="C848" s="825">
        <v>3</v>
      </c>
      <c r="D848" s="826">
        <v>0</v>
      </c>
      <c r="E848" s="827" t="s">
        <v>675</v>
      </c>
      <c r="F848" s="829" t="s">
        <v>676</v>
      </c>
      <c r="G848" s="871">
        <f>H848+I848</f>
        <v>0</v>
      </c>
      <c r="H848" s="871">
        <f>H850</f>
        <v>0</v>
      </c>
      <c r="I848" s="871">
        <f>I850</f>
        <v>0</v>
      </c>
    </row>
    <row r="849" spans="1:9" s="639" customFormat="1" ht="10.5" hidden="1" customHeight="1" outlineLevel="1" thickBot="1" x14ac:dyDescent="0.3">
      <c r="A849" s="798"/>
      <c r="B849" s="824"/>
      <c r="C849" s="825"/>
      <c r="D849" s="826"/>
      <c r="E849" s="802" t="s">
        <v>807</v>
      </c>
      <c r="F849" s="829"/>
      <c r="G849" s="871"/>
      <c r="H849" s="871"/>
      <c r="I849" s="871"/>
    </row>
    <row r="850" spans="1:9" s="639" customFormat="1" ht="15" hidden="1" customHeight="1" outlineLevel="1" thickBot="1" x14ac:dyDescent="0.3">
      <c r="A850" s="798">
        <v>3031</v>
      </c>
      <c r="B850" s="851" t="s">
        <v>99</v>
      </c>
      <c r="C850" s="822">
        <v>3</v>
      </c>
      <c r="D850" s="823">
        <v>1</v>
      </c>
      <c r="E850" s="802" t="s">
        <v>675</v>
      </c>
      <c r="F850" s="829"/>
      <c r="G850" s="871">
        <f>H850+I850</f>
        <v>0</v>
      </c>
      <c r="H850" s="871">
        <f>H852+H853</f>
        <v>0</v>
      </c>
      <c r="I850" s="871">
        <f>I852+I853</f>
        <v>0</v>
      </c>
    </row>
    <row r="851" spans="1:9" s="637" customFormat="1" ht="36.75" hidden="1" outlineLevel="1" thickBot="1" x14ac:dyDescent="0.3">
      <c r="A851" s="798"/>
      <c r="B851" s="799"/>
      <c r="C851" s="822"/>
      <c r="D851" s="823"/>
      <c r="E851" s="802" t="s">
        <v>12</v>
      </c>
      <c r="F851" s="803"/>
      <c r="G851" s="871"/>
      <c r="H851" s="871"/>
      <c r="I851" s="871"/>
    </row>
    <row r="852" spans="1:9" s="637" customFormat="1" ht="16.5" hidden="1" outlineLevel="1" thickBot="1" x14ac:dyDescent="0.3">
      <c r="A852" s="798"/>
      <c r="B852" s="799"/>
      <c r="C852" s="822"/>
      <c r="D852" s="823"/>
      <c r="E852" s="802" t="s">
        <v>13</v>
      </c>
      <c r="F852" s="803"/>
      <c r="G852" s="871">
        <f>H852+I852</f>
        <v>0</v>
      </c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>
        <v>3040</v>
      </c>
      <c r="B854" s="849" t="s">
        <v>99</v>
      </c>
      <c r="C854" s="825">
        <v>4</v>
      </c>
      <c r="D854" s="826">
        <v>0</v>
      </c>
      <c r="E854" s="827" t="s">
        <v>677</v>
      </c>
      <c r="F854" s="829" t="s">
        <v>678</v>
      </c>
      <c r="G854" s="871">
        <f>H854+I854</f>
        <v>0</v>
      </c>
      <c r="H854" s="871">
        <f>H856</f>
        <v>0</v>
      </c>
      <c r="I854" s="871">
        <f>I856</f>
        <v>0</v>
      </c>
    </row>
    <row r="855" spans="1:9" s="639" customFormat="1" ht="10.5" hidden="1" customHeight="1" outlineLevel="1" thickBot="1" x14ac:dyDescent="0.3">
      <c r="A855" s="798"/>
      <c r="B855" s="824"/>
      <c r="C855" s="825"/>
      <c r="D855" s="826"/>
      <c r="E855" s="802" t="s">
        <v>807</v>
      </c>
      <c r="F855" s="829"/>
      <c r="G855" s="871"/>
      <c r="H855" s="871"/>
      <c r="I855" s="871"/>
    </row>
    <row r="856" spans="1:9" s="637" customFormat="1" ht="16.5" hidden="1" outlineLevel="1" thickBot="1" x14ac:dyDescent="0.3">
      <c r="A856" s="798">
        <v>3041</v>
      </c>
      <c r="B856" s="851" t="s">
        <v>99</v>
      </c>
      <c r="C856" s="822">
        <v>4</v>
      </c>
      <c r="D856" s="823">
        <v>1</v>
      </c>
      <c r="E856" s="802" t="s">
        <v>677</v>
      </c>
      <c r="F856" s="835" t="s">
        <v>679</v>
      </c>
      <c r="G856" s="871">
        <f>H856+I856</f>
        <v>0</v>
      </c>
      <c r="H856" s="871">
        <f>H858+H859</f>
        <v>0</v>
      </c>
      <c r="I856" s="871">
        <f>I858+I859</f>
        <v>0</v>
      </c>
    </row>
    <row r="857" spans="1:9" s="637" customFormat="1" ht="36.75" hidden="1" outlineLevel="1" thickBot="1" x14ac:dyDescent="0.3">
      <c r="A857" s="798"/>
      <c r="B857" s="799"/>
      <c r="C857" s="822"/>
      <c r="D857" s="823"/>
      <c r="E857" s="802" t="s">
        <v>12</v>
      </c>
      <c r="F857" s="803"/>
      <c r="G857" s="871"/>
      <c r="H857" s="871"/>
      <c r="I857" s="871"/>
    </row>
    <row r="858" spans="1:9" s="637" customFormat="1" ht="16.5" hidden="1" outlineLevel="1" thickBot="1" x14ac:dyDescent="0.3">
      <c r="A858" s="798"/>
      <c r="B858" s="799"/>
      <c r="C858" s="822"/>
      <c r="D858" s="823"/>
      <c r="E858" s="802" t="s">
        <v>13</v>
      </c>
      <c r="F858" s="803"/>
      <c r="G858" s="871">
        <f>H858+I858</f>
        <v>0</v>
      </c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>
        <v>3050</v>
      </c>
      <c r="B860" s="849" t="s">
        <v>99</v>
      </c>
      <c r="C860" s="825">
        <v>5</v>
      </c>
      <c r="D860" s="826">
        <v>0</v>
      </c>
      <c r="E860" s="827" t="s">
        <v>680</v>
      </c>
      <c r="F860" s="829" t="s">
        <v>681</v>
      </c>
      <c r="G860" s="871">
        <f>H860+I860</f>
        <v>0</v>
      </c>
      <c r="H860" s="871">
        <f>H862</f>
        <v>0</v>
      </c>
      <c r="I860" s="871">
        <f>I862</f>
        <v>0</v>
      </c>
    </row>
    <row r="861" spans="1:9" s="639" customFormat="1" ht="10.5" hidden="1" customHeight="1" outlineLevel="1" thickBot="1" x14ac:dyDescent="0.3">
      <c r="A861" s="798"/>
      <c r="B861" s="824"/>
      <c r="C861" s="825"/>
      <c r="D861" s="826"/>
      <c r="E861" s="802" t="s">
        <v>807</v>
      </c>
      <c r="F861" s="829"/>
      <c r="G861" s="871"/>
      <c r="H861" s="871"/>
      <c r="I861" s="871"/>
    </row>
    <row r="862" spans="1:9" s="637" customFormat="1" ht="16.5" hidden="1" outlineLevel="1" thickBot="1" x14ac:dyDescent="0.3">
      <c r="A862" s="798">
        <v>3051</v>
      </c>
      <c r="B862" s="851" t="s">
        <v>99</v>
      </c>
      <c r="C862" s="822">
        <v>5</v>
      </c>
      <c r="D862" s="823">
        <v>1</v>
      </c>
      <c r="E862" s="802" t="s">
        <v>680</v>
      </c>
      <c r="F862" s="835" t="s">
        <v>681</v>
      </c>
      <c r="G862" s="871">
        <f>H862+I862</f>
        <v>0</v>
      </c>
      <c r="H862" s="871">
        <f>H864+H865</f>
        <v>0</v>
      </c>
      <c r="I862" s="871">
        <f>I864+I865</f>
        <v>0</v>
      </c>
    </row>
    <row r="863" spans="1:9" s="637" customFormat="1" ht="36.75" hidden="1" outlineLevel="1" thickBot="1" x14ac:dyDescent="0.3">
      <c r="A863" s="798"/>
      <c r="B863" s="799"/>
      <c r="C863" s="822"/>
      <c r="D863" s="823"/>
      <c r="E863" s="802" t="s">
        <v>12</v>
      </c>
      <c r="F863" s="803"/>
      <c r="G863" s="871"/>
      <c r="H863" s="871"/>
      <c r="I863" s="871"/>
    </row>
    <row r="864" spans="1:9" s="637" customFormat="1" ht="16.5" hidden="1" outlineLevel="1" thickBot="1" x14ac:dyDescent="0.3">
      <c r="A864" s="798"/>
      <c r="B864" s="799"/>
      <c r="C864" s="822"/>
      <c r="D864" s="823"/>
      <c r="E864" s="802" t="s">
        <v>13</v>
      </c>
      <c r="F864" s="803"/>
      <c r="G864" s="871">
        <f>H864+I864</f>
        <v>0</v>
      </c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>
        <v>3060</v>
      </c>
      <c r="B866" s="849" t="s">
        <v>99</v>
      </c>
      <c r="C866" s="825">
        <v>6</v>
      </c>
      <c r="D866" s="826">
        <v>0</v>
      </c>
      <c r="E866" s="827" t="s">
        <v>682</v>
      </c>
      <c r="F866" s="829" t="s">
        <v>683</v>
      </c>
      <c r="G866" s="871">
        <f>H866+I866</f>
        <v>0</v>
      </c>
      <c r="H866" s="871">
        <f>H868</f>
        <v>0</v>
      </c>
      <c r="I866" s="871">
        <f>I868</f>
        <v>0</v>
      </c>
    </row>
    <row r="867" spans="1:9" s="639" customFormat="1" ht="10.5" hidden="1" customHeight="1" outlineLevel="1" thickBot="1" x14ac:dyDescent="0.3">
      <c r="A867" s="798"/>
      <c r="B867" s="824"/>
      <c r="C867" s="825"/>
      <c r="D867" s="826"/>
      <c r="E867" s="802" t="s">
        <v>807</v>
      </c>
      <c r="F867" s="829"/>
      <c r="G867" s="871"/>
      <c r="H867" s="871"/>
      <c r="I867" s="871"/>
    </row>
    <row r="868" spans="1:9" s="637" customFormat="1" ht="16.5" hidden="1" outlineLevel="1" thickBot="1" x14ac:dyDescent="0.3">
      <c r="A868" s="798">
        <v>3061</v>
      </c>
      <c r="B868" s="851" t="s">
        <v>99</v>
      </c>
      <c r="C868" s="822">
        <v>6</v>
      </c>
      <c r="D868" s="823">
        <v>1</v>
      </c>
      <c r="E868" s="802" t="s">
        <v>682</v>
      </c>
      <c r="F868" s="835" t="s">
        <v>683</v>
      </c>
      <c r="G868" s="871">
        <f>H868+I868</f>
        <v>0</v>
      </c>
      <c r="H868" s="871">
        <f>H870+H871</f>
        <v>0</v>
      </c>
      <c r="I868" s="871">
        <f>I870+I871</f>
        <v>0</v>
      </c>
    </row>
    <row r="869" spans="1:9" s="637" customFormat="1" ht="36.75" hidden="1" outlineLevel="1" thickBot="1" x14ac:dyDescent="0.3">
      <c r="A869" s="798"/>
      <c r="B869" s="799"/>
      <c r="C869" s="822"/>
      <c r="D869" s="823"/>
      <c r="E869" s="802" t="s">
        <v>12</v>
      </c>
      <c r="F869" s="803"/>
      <c r="G869" s="871"/>
      <c r="H869" s="871"/>
      <c r="I869" s="871"/>
    </row>
    <row r="870" spans="1:9" s="637" customFormat="1" ht="16.5" hidden="1" outlineLevel="1" thickBot="1" x14ac:dyDescent="0.3">
      <c r="A870" s="798"/>
      <c r="B870" s="799"/>
      <c r="C870" s="822"/>
      <c r="D870" s="823"/>
      <c r="E870" s="802" t="s">
        <v>13</v>
      </c>
      <c r="F870" s="803"/>
      <c r="G870" s="871">
        <f>H870+I870</f>
        <v>0</v>
      </c>
      <c r="H870" s="871"/>
      <c r="I870" s="871"/>
    </row>
    <row r="871" spans="1:9" s="637" customFormat="1" ht="16.5" hidden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29.25" hidden="1" outlineLevel="1" thickBot="1" x14ac:dyDescent="0.3">
      <c r="A872" s="798">
        <v>3070</v>
      </c>
      <c r="B872" s="849" t="s">
        <v>99</v>
      </c>
      <c r="C872" s="825">
        <v>7</v>
      </c>
      <c r="D872" s="826">
        <v>0</v>
      </c>
      <c r="E872" s="827" t="s">
        <v>684</v>
      </c>
      <c r="F872" s="829" t="s">
        <v>685</v>
      </c>
      <c r="G872" s="871">
        <f>H872+I872</f>
        <v>0</v>
      </c>
      <c r="H872" s="871">
        <f>H874</f>
        <v>0</v>
      </c>
      <c r="I872" s="871">
        <f>I874</f>
        <v>0</v>
      </c>
    </row>
    <row r="873" spans="1:9" s="639" customFormat="1" ht="20.25" hidden="1" customHeight="1" outlineLevel="1" thickBot="1" x14ac:dyDescent="0.3">
      <c r="A873" s="798"/>
      <c r="B873" s="824"/>
      <c r="C873" s="825"/>
      <c r="D873" s="826"/>
      <c r="E873" s="802" t="s">
        <v>807</v>
      </c>
      <c r="F873" s="829"/>
      <c r="G873" s="871"/>
      <c r="H873" s="871"/>
      <c r="I873" s="871"/>
    </row>
    <row r="874" spans="1:9" s="637" customFormat="1" ht="14.25" customHeight="1" outlineLevel="1" thickBot="1" x14ac:dyDescent="0.3">
      <c r="A874" s="798">
        <v>3071</v>
      </c>
      <c r="B874" s="851" t="s">
        <v>99</v>
      </c>
      <c r="C874" s="822">
        <v>7</v>
      </c>
      <c r="D874" s="823">
        <v>1</v>
      </c>
      <c r="E874" s="802" t="s">
        <v>684</v>
      </c>
      <c r="F874" s="835" t="s">
        <v>687</v>
      </c>
      <c r="G874" s="871">
        <f>H874+I874</f>
        <v>0</v>
      </c>
      <c r="H874" s="871">
        <f>H876+H877</f>
        <v>0</v>
      </c>
      <c r="I874" s="871">
        <f>I876+I877</f>
        <v>0</v>
      </c>
    </row>
    <row r="875" spans="1:9" s="637" customFormat="1" ht="15" customHeight="1" outlineLevel="1" thickBot="1" x14ac:dyDescent="0.3">
      <c r="A875" s="798"/>
      <c r="B875" s="799"/>
      <c r="C875" s="822"/>
      <c r="D875" s="823"/>
      <c r="E875" s="802" t="s">
        <v>12</v>
      </c>
      <c r="F875" s="803"/>
      <c r="G875" s="871"/>
      <c r="H875" s="871"/>
      <c r="I875" s="871"/>
    </row>
    <row r="876" spans="1:9" s="637" customFormat="1" ht="17.25" customHeight="1" outlineLevel="1" thickBot="1" x14ac:dyDescent="0.3">
      <c r="A876" s="798"/>
      <c r="B876" s="799"/>
      <c r="C876" s="822"/>
      <c r="D876" s="823"/>
      <c r="E876" s="802">
        <v>4727</v>
      </c>
      <c r="F876" s="803"/>
      <c r="G876" s="871"/>
      <c r="H876" s="871"/>
      <c r="I876" s="871"/>
    </row>
    <row r="877" spans="1:9" s="637" customFormat="1" ht="18" customHeight="1" outlineLevel="1" thickBot="1" x14ac:dyDescent="0.3">
      <c r="A877" s="798"/>
      <c r="B877" s="799"/>
      <c r="C877" s="822"/>
      <c r="D877" s="823"/>
      <c r="E877" s="802">
        <v>4729</v>
      </c>
      <c r="F877" s="803"/>
      <c r="G877" s="871"/>
      <c r="H877" s="871"/>
      <c r="I877" s="871"/>
    </row>
    <row r="878" spans="1:9" s="637" customFormat="1" ht="13.5" customHeight="1" outlineLevel="1" thickBot="1" x14ac:dyDescent="0.3">
      <c r="A878" s="798">
        <v>3080</v>
      </c>
      <c r="B878" s="849" t="s">
        <v>99</v>
      </c>
      <c r="C878" s="825">
        <v>8</v>
      </c>
      <c r="D878" s="826">
        <v>0</v>
      </c>
      <c r="E878" s="827" t="s">
        <v>688</v>
      </c>
      <c r="F878" s="829" t="s">
        <v>689</v>
      </c>
      <c r="G878" s="871">
        <f>H878+I878</f>
        <v>0</v>
      </c>
      <c r="H878" s="871">
        <f>H880</f>
        <v>0</v>
      </c>
      <c r="I878" s="871">
        <f>I880</f>
        <v>0</v>
      </c>
    </row>
    <row r="879" spans="1:9" s="639" customFormat="1" ht="14.25" customHeight="1" outlineLevel="1" thickBot="1" x14ac:dyDescent="0.3">
      <c r="A879" s="798"/>
      <c r="B879" s="824"/>
      <c r="C879" s="825"/>
      <c r="D879" s="826"/>
      <c r="E879" s="802" t="s">
        <v>807</v>
      </c>
      <c r="F879" s="829"/>
      <c r="G879" s="871"/>
      <c r="H879" s="871"/>
      <c r="I879" s="871"/>
    </row>
    <row r="880" spans="1:9" s="637" customFormat="1" ht="13.5" customHeight="1" outlineLevel="1" thickBot="1" x14ac:dyDescent="0.3">
      <c r="A880" s="798">
        <v>3081</v>
      </c>
      <c r="B880" s="851" t="s">
        <v>99</v>
      </c>
      <c r="C880" s="822">
        <v>8</v>
      </c>
      <c r="D880" s="823">
        <v>1</v>
      </c>
      <c r="E880" s="802" t="s">
        <v>688</v>
      </c>
      <c r="F880" s="835" t="s">
        <v>690</v>
      </c>
      <c r="G880" s="871">
        <f>H880+I880</f>
        <v>0</v>
      </c>
      <c r="H880" s="871"/>
      <c r="I880" s="871">
        <f>I882</f>
        <v>0</v>
      </c>
    </row>
    <row r="881" spans="1:13" s="639" customFormat="1" ht="15.75" customHeight="1" outlineLevel="1" thickBot="1" x14ac:dyDescent="0.3">
      <c r="A881" s="798"/>
      <c r="B881" s="824"/>
      <c r="C881" s="825"/>
      <c r="D881" s="826"/>
      <c r="E881" s="802" t="s">
        <v>807</v>
      </c>
      <c r="F881" s="829"/>
      <c r="G881" s="871"/>
      <c r="H881" s="871"/>
      <c r="I881" s="871"/>
    </row>
    <row r="882" spans="1:13" s="637" customFormat="1" ht="29.25" thickBot="1" x14ac:dyDescent="0.3">
      <c r="A882" s="798">
        <v>3070</v>
      </c>
      <c r="B882" s="849" t="s">
        <v>99</v>
      </c>
      <c r="C882" s="825">
        <v>7</v>
      </c>
      <c r="D882" s="826">
        <v>0</v>
      </c>
      <c r="E882" s="827" t="s">
        <v>293</v>
      </c>
      <c r="F882" s="829" t="s">
        <v>692</v>
      </c>
      <c r="G882" s="706">
        <f>H882+I882</f>
        <v>30000</v>
      </c>
      <c r="H882" s="706">
        <f>H884+H888</f>
        <v>30000</v>
      </c>
      <c r="I882" s="872">
        <f>I884+I888</f>
        <v>0</v>
      </c>
    </row>
    <row r="883" spans="1:13" s="639" customFormat="1" ht="9.75" customHeight="1" thickBot="1" x14ac:dyDescent="0.3">
      <c r="A883" s="798"/>
      <c r="B883" s="824"/>
      <c r="C883" s="825"/>
      <c r="D883" s="826"/>
      <c r="E883" s="802" t="s">
        <v>807</v>
      </c>
      <c r="F883" s="829"/>
      <c r="G883" s="872"/>
      <c r="H883" s="872"/>
      <c r="I883" s="872"/>
    </row>
    <row r="884" spans="1:13" s="637" customFormat="1" ht="17.25" hidden="1" customHeight="1" thickBot="1" x14ac:dyDescent="0.3">
      <c r="A884" s="873">
        <v>3091</v>
      </c>
      <c r="B884" s="851" t="s">
        <v>99</v>
      </c>
      <c r="C884" s="874">
        <v>9</v>
      </c>
      <c r="D884" s="875">
        <v>1</v>
      </c>
      <c r="E884" s="876" t="s">
        <v>691</v>
      </c>
      <c r="F884" s="877" t="s">
        <v>693</v>
      </c>
      <c r="G884" s="872">
        <f>H884+I884</f>
        <v>0</v>
      </c>
      <c r="H884" s="872">
        <f>H886+H887</f>
        <v>0</v>
      </c>
      <c r="I884" s="872">
        <f>I886+I887</f>
        <v>0</v>
      </c>
    </row>
    <row r="885" spans="1:13" s="637" customFormat="1" ht="36.75" hidden="1" thickBot="1" x14ac:dyDescent="0.3">
      <c r="A885" s="798"/>
      <c r="B885" s="799"/>
      <c r="C885" s="822"/>
      <c r="D885" s="823"/>
      <c r="E885" s="802" t="s">
        <v>12</v>
      </c>
      <c r="F885" s="803"/>
      <c r="G885" s="872"/>
      <c r="H885" s="872"/>
      <c r="I885" s="872"/>
    </row>
    <row r="886" spans="1:13" s="637" customFormat="1" ht="16.5" hidden="1" thickBot="1" x14ac:dyDescent="0.3">
      <c r="A886" s="798"/>
      <c r="B886" s="799"/>
      <c r="C886" s="822"/>
      <c r="D886" s="823"/>
      <c r="E886" s="802" t="s">
        <v>13</v>
      </c>
      <c r="F886" s="803"/>
      <c r="G886" s="872">
        <f>H886+I886</f>
        <v>0</v>
      </c>
      <c r="H886" s="872"/>
      <c r="I886" s="872"/>
    </row>
    <row r="887" spans="1:13" s="637" customFormat="1" ht="16.5" hidden="1" thickBot="1" x14ac:dyDescent="0.3">
      <c r="A887" s="798"/>
      <c r="B887" s="799"/>
      <c r="C887" s="822"/>
      <c r="D887" s="823"/>
      <c r="E887" s="802" t="s">
        <v>13</v>
      </c>
      <c r="F887" s="803"/>
      <c r="G887" s="872">
        <f>H887+I887</f>
        <v>0</v>
      </c>
      <c r="H887" s="872"/>
      <c r="I887" s="872"/>
    </row>
    <row r="888" spans="1:13" s="637" customFormat="1" ht="30" customHeight="1" thickBot="1" x14ac:dyDescent="0.3">
      <c r="A888" s="873">
        <v>3071</v>
      </c>
      <c r="B888" s="851" t="s">
        <v>99</v>
      </c>
      <c r="C888" s="874">
        <v>7</v>
      </c>
      <c r="D888" s="875">
        <v>1</v>
      </c>
      <c r="E888" s="878" t="s">
        <v>293</v>
      </c>
      <c r="F888" s="877"/>
      <c r="G888" s="706">
        <f>H888+I888</f>
        <v>30000</v>
      </c>
      <c r="H888" s="706">
        <f>H891+H892+H893+H890</f>
        <v>30000</v>
      </c>
      <c r="I888" s="706">
        <f>I891+I892</f>
        <v>0</v>
      </c>
    </row>
    <row r="889" spans="1:13" s="637" customFormat="1" ht="36.75" thickBot="1" x14ac:dyDescent="0.3">
      <c r="A889" s="798"/>
      <c r="B889" s="799"/>
      <c r="C889" s="822"/>
      <c r="D889" s="823"/>
      <c r="E889" s="802" t="s">
        <v>12</v>
      </c>
      <c r="F889" s="803"/>
      <c r="G889" s="871"/>
      <c r="H889" s="871"/>
      <c r="I889" s="871"/>
      <c r="M889" s="634"/>
    </row>
    <row r="890" spans="1:13" s="637" customFormat="1" ht="16.5" thickBot="1" x14ac:dyDescent="0.3">
      <c r="A890" s="798"/>
      <c r="B890" s="799"/>
      <c r="C890" s="822"/>
      <c r="D890" s="823"/>
      <c r="E890" s="802">
        <v>4727</v>
      </c>
      <c r="F890" s="803"/>
      <c r="G890" s="706">
        <f>H890+I890</f>
        <v>0</v>
      </c>
      <c r="H890" s="706"/>
      <c r="I890" s="871"/>
      <c r="M890" s="634"/>
    </row>
    <row r="891" spans="1:13" s="637" customFormat="1" ht="21" customHeight="1" thickBot="1" x14ac:dyDescent="0.3">
      <c r="A891" s="798"/>
      <c r="B891" s="799"/>
      <c r="C891" s="822"/>
      <c r="D891" s="823"/>
      <c r="E891" s="802">
        <v>4729</v>
      </c>
      <c r="F891" s="803"/>
      <c r="G891" s="706">
        <f>H891+I891</f>
        <v>30000</v>
      </c>
      <c r="H891" s="706">
        <v>30000</v>
      </c>
      <c r="I891" s="872"/>
      <c r="M891" s="634"/>
    </row>
    <row r="892" spans="1:13" s="637" customFormat="1" ht="23.25" hidden="1" customHeight="1" thickBot="1" x14ac:dyDescent="0.3">
      <c r="A892" s="798"/>
      <c r="B892" s="799"/>
      <c r="C892" s="822"/>
      <c r="D892" s="823"/>
      <c r="E892" s="802" t="s">
        <v>973</v>
      </c>
      <c r="F892" s="803"/>
      <c r="G892" s="706">
        <f>H892+I892</f>
        <v>0</v>
      </c>
      <c r="H892" s="706"/>
      <c r="I892" s="872"/>
      <c r="M892" s="634"/>
    </row>
    <row r="893" spans="1:13" s="637" customFormat="1" ht="23.25" hidden="1" customHeight="1" thickBot="1" x14ac:dyDescent="0.3">
      <c r="A893" s="873"/>
      <c r="B893" s="799"/>
      <c r="C893" s="822"/>
      <c r="D893" s="823"/>
      <c r="E893" s="802">
        <v>4727</v>
      </c>
      <c r="F893" s="803"/>
      <c r="G893" s="706">
        <f>H893+I893</f>
        <v>0</v>
      </c>
      <c r="H893" s="706"/>
      <c r="I893" s="872"/>
      <c r="M893" s="634"/>
    </row>
    <row r="894" spans="1:13" s="842" customFormat="1" ht="32.25" customHeight="1" thickBot="1" x14ac:dyDescent="0.25">
      <c r="A894" s="879">
        <v>3100</v>
      </c>
      <c r="B894" s="880" t="s">
        <v>100</v>
      </c>
      <c r="C894" s="880">
        <v>0</v>
      </c>
      <c r="D894" s="881">
        <v>0</v>
      </c>
      <c r="E894" s="882" t="s">
        <v>876</v>
      </c>
      <c r="F894" s="883"/>
      <c r="G894" s="621"/>
      <c r="H894" s="706">
        <f>H896</f>
        <v>660000</v>
      </c>
      <c r="I894" s="871">
        <f>I896</f>
        <v>0</v>
      </c>
      <c r="M894" s="630"/>
    </row>
    <row r="895" spans="1:13" s="637" customFormat="1" ht="15" customHeight="1" thickBot="1" x14ac:dyDescent="0.3">
      <c r="A895" s="873"/>
      <c r="B895" s="824"/>
      <c r="C895" s="844"/>
      <c r="D895" s="845"/>
      <c r="E895" s="802" t="s">
        <v>806</v>
      </c>
      <c r="F895" s="846"/>
      <c r="G895" s="871"/>
      <c r="H895" s="871"/>
      <c r="I895" s="871"/>
      <c r="M895" s="634"/>
    </row>
    <row r="896" spans="1:13" s="637" customFormat="1" ht="21.75" customHeight="1" thickBot="1" x14ac:dyDescent="0.3">
      <c r="A896" s="873">
        <v>3110</v>
      </c>
      <c r="B896" s="884" t="s">
        <v>100</v>
      </c>
      <c r="C896" s="884">
        <v>1</v>
      </c>
      <c r="D896" s="885">
        <v>0</v>
      </c>
      <c r="E896" s="868" t="s">
        <v>736</v>
      </c>
      <c r="F896" s="835"/>
      <c r="G896" s="706"/>
      <c r="H896" s="706">
        <f>H898</f>
        <v>660000</v>
      </c>
      <c r="I896" s="706">
        <f>I898</f>
        <v>0</v>
      </c>
      <c r="M896" s="634"/>
    </row>
    <row r="897" spans="1:9" s="639" customFormat="1" ht="16.5" customHeight="1" thickBot="1" x14ac:dyDescent="0.3">
      <c r="A897" s="873"/>
      <c r="B897" s="824"/>
      <c r="C897" s="825"/>
      <c r="D897" s="826"/>
      <c r="E897" s="802" t="s">
        <v>807</v>
      </c>
      <c r="F897" s="829"/>
      <c r="G897" s="706"/>
      <c r="H897" s="706"/>
      <c r="I897" s="706"/>
    </row>
    <row r="898" spans="1:9" s="637" customFormat="1" ht="16.5" thickBot="1" x14ac:dyDescent="0.3">
      <c r="A898" s="886">
        <v>3112</v>
      </c>
      <c r="B898" s="887" t="s">
        <v>100</v>
      </c>
      <c r="C898" s="887">
        <v>1</v>
      </c>
      <c r="D898" s="888">
        <v>2</v>
      </c>
      <c r="E898" s="889" t="s">
        <v>737</v>
      </c>
      <c r="F898" s="890"/>
      <c r="G898" s="706"/>
      <c r="H898" s="706">
        <f>SUM(H900:H901)</f>
        <v>660000</v>
      </c>
      <c r="I898" s="706">
        <f>SUM(I900:I901)</f>
        <v>0</v>
      </c>
    </row>
    <row r="899" spans="1:9" s="637" customFormat="1" ht="24.75" customHeight="1" thickBot="1" x14ac:dyDescent="0.3">
      <c r="A899" s="798"/>
      <c r="B899" s="799"/>
      <c r="C899" s="822"/>
      <c r="D899" s="823"/>
      <c r="E899" s="802" t="s">
        <v>12</v>
      </c>
      <c r="F899" s="803"/>
      <c r="G899" s="706"/>
      <c r="H899" s="706"/>
      <c r="I899" s="706"/>
    </row>
    <row r="900" spans="1:9" s="637" customFormat="1" ht="15" customHeight="1" thickBot="1" x14ac:dyDescent="0.3">
      <c r="A900" s="798"/>
      <c r="B900" s="799"/>
      <c r="C900" s="822"/>
      <c r="D900" s="823"/>
      <c r="E900" s="802">
        <v>4891</v>
      </c>
      <c r="F900" s="803"/>
      <c r="G900" s="706"/>
      <c r="H900" s="706">
        <f>Sheet1!F141</f>
        <v>660000</v>
      </c>
      <c r="I900" s="706"/>
    </row>
    <row r="901" spans="1:9" s="637" customFormat="1" ht="16.5" hidden="1" thickBot="1" x14ac:dyDescent="0.3">
      <c r="A901" s="798"/>
      <c r="B901" s="799"/>
      <c r="C901" s="822"/>
      <c r="D901" s="823"/>
      <c r="E901" s="802" t="s">
        <v>13</v>
      </c>
      <c r="F901" s="803"/>
      <c r="G901" s="871">
        <f>H901+I901</f>
        <v>0</v>
      </c>
      <c r="H901" s="621"/>
      <c r="I901" s="621"/>
    </row>
    <row r="902" spans="1:9" s="637" customFormat="1" x14ac:dyDescent="0.25">
      <c r="A902" s="891"/>
      <c r="B902" s="892"/>
      <c r="C902" s="893"/>
      <c r="D902" s="894"/>
      <c r="E902" s="895"/>
      <c r="F902" s="896"/>
    </row>
    <row r="903" spans="1:9" x14ac:dyDescent="0.25">
      <c r="B903" s="603"/>
      <c r="C903" s="600"/>
      <c r="D903" s="601"/>
    </row>
    <row r="904" spans="1:9" x14ac:dyDescent="0.25">
      <c r="B904" s="603"/>
      <c r="C904" s="600"/>
      <c r="D904" s="601"/>
      <c r="E904" s="81"/>
    </row>
    <row r="905" spans="1:9" x14ac:dyDescent="0.25">
      <c r="B905" s="603"/>
      <c r="C905" s="604"/>
      <c r="D905" s="605"/>
    </row>
    <row r="913" spans="5:7" ht="28.5" customHeight="1" x14ac:dyDescent="0.25">
      <c r="E913" s="973"/>
      <c r="F913" s="973"/>
      <c r="G913" s="973"/>
    </row>
  </sheetData>
  <mergeCells count="12">
    <mergeCell ref="H5:I5"/>
    <mergeCell ref="E913:G913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UserID-HS</cp:lastModifiedBy>
  <cp:lastPrinted>2025-10-17T11:15:35Z</cp:lastPrinted>
  <dcterms:created xsi:type="dcterms:W3CDTF">1996-10-14T23:33:28Z</dcterms:created>
  <dcterms:modified xsi:type="dcterms:W3CDTF">2026-01-23T12:35:43Z</dcterms:modified>
</cp:coreProperties>
</file>