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թ.բյուջե\"/>
    </mc:Choice>
  </mc:AlternateContent>
  <xr:revisionPtr revIDLastSave="0" documentId="13_ncr:1_{8108FBC7-465D-4329-8242-E30D0293DB89}" xr6:coauthVersionLast="47" xr6:coauthVersionMax="47" xr10:uidLastSave="{00000000-0000-0000-0000-000000000000}"/>
  <bookViews>
    <workbookView xWindow="-120" yWindow="-120" windowWidth="21840" windowHeight="13140" tabRatio="79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26" r:id="rId8"/>
    <sheet name="9" sheetId="16" r:id="rId9"/>
    <sheet name="10" sheetId="10" r:id="rId10"/>
    <sheet name="11" sheetId="11" r:id="rId11"/>
    <sheet name="12" sheetId="12" r:id="rId12"/>
    <sheet name="13" sheetId="13" r:id="rId13"/>
  </sheets>
  <definedNames>
    <definedName name="_Toc430785035" localSheetId="0">'1'!$H$16</definedName>
    <definedName name="_Toc430785036" localSheetId="0">'1'!$H$28</definedName>
    <definedName name="_Toc431387800" localSheetId="0">'1'!#REF!</definedName>
    <definedName name="_Toc431387802" localSheetId="5">'6'!$A$1</definedName>
    <definedName name="_Toc431387803" localSheetId="6">'7'!$A$1</definedName>
    <definedName name="_Toc431387804" localSheetId="9">'10'!$A$1</definedName>
    <definedName name="_Toc431387805" localSheetId="10">'11'!$A$1</definedName>
    <definedName name="_Toc431387806" localSheetId="11">'12'!$A$1</definedName>
    <definedName name="_Toc431387807" localSheetId="12">'13'!$A$1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E27" i="4"/>
  <c r="E5" i="1" l="1"/>
  <c r="G111" i="13"/>
  <c r="G110" i="13"/>
  <c r="C27" i="6"/>
  <c r="C26" i="6" s="1"/>
  <c r="D27" i="6"/>
  <c r="D26" i="6" s="1"/>
  <c r="C28" i="6"/>
  <c r="D28" i="6"/>
  <c r="C36" i="13"/>
  <c r="F136" i="13"/>
  <c r="F131" i="13" l="1"/>
  <c r="F129" i="13"/>
  <c r="F6" i="10"/>
  <c r="I19" i="4"/>
  <c r="C8" i="4"/>
  <c r="G321" i="13"/>
  <c r="F321" i="13"/>
  <c r="G320" i="13"/>
  <c r="F320" i="13"/>
  <c r="G319" i="13"/>
  <c r="F319" i="13"/>
  <c r="F4" i="5"/>
  <c r="C14" i="12"/>
  <c r="G131" i="13"/>
  <c r="G130" i="13"/>
  <c r="G129" i="13"/>
  <c r="C5" i="1"/>
  <c r="C5" i="12" l="1"/>
  <c r="C23" i="4" l="1"/>
  <c r="D23" i="4"/>
  <c r="E23" i="4"/>
  <c r="F23" i="4"/>
  <c r="G23" i="4"/>
  <c r="H23" i="4"/>
  <c r="F78" i="13"/>
  <c r="G78" i="13"/>
  <c r="F79" i="13"/>
  <c r="G79" i="13"/>
  <c r="F80" i="13"/>
  <c r="G80" i="13"/>
  <c r="F81" i="13"/>
  <c r="G81" i="13"/>
  <c r="F82" i="13"/>
  <c r="G82" i="13"/>
  <c r="F83" i="13"/>
  <c r="G83" i="13"/>
  <c r="F84" i="13"/>
  <c r="G84" i="13"/>
  <c r="F85" i="13"/>
  <c r="G85" i="13"/>
  <c r="F86" i="13"/>
  <c r="G86" i="13"/>
  <c r="F87" i="13"/>
  <c r="G87" i="13"/>
  <c r="F88" i="13"/>
  <c r="G88" i="13"/>
  <c r="F89" i="13"/>
  <c r="G89" i="13"/>
  <c r="F90" i="13"/>
  <c r="G90" i="13"/>
  <c r="F91" i="13"/>
  <c r="G91" i="13"/>
  <c r="F92" i="13"/>
  <c r="G92" i="13"/>
  <c r="F93" i="13"/>
  <c r="G93" i="13"/>
  <c r="F94" i="13"/>
  <c r="G94" i="13"/>
  <c r="F95" i="13"/>
  <c r="G95" i="13"/>
  <c r="F96" i="13"/>
  <c r="G96" i="13"/>
  <c r="F97" i="13"/>
  <c r="G97" i="13"/>
  <c r="F98" i="13"/>
  <c r="G98" i="13"/>
  <c r="F99" i="13"/>
  <c r="G99" i="13"/>
  <c r="F100" i="13"/>
  <c r="G100" i="13"/>
  <c r="F101" i="13"/>
  <c r="G101" i="13"/>
  <c r="F102" i="13"/>
  <c r="G102" i="13"/>
  <c r="G103" i="13"/>
  <c r="F104" i="13"/>
  <c r="G104" i="13"/>
  <c r="G105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F53" i="13"/>
  <c r="G53" i="13"/>
  <c r="F54" i="13"/>
  <c r="G54" i="13"/>
  <c r="F55" i="13"/>
  <c r="G55" i="13"/>
  <c r="F56" i="13"/>
  <c r="G56" i="13"/>
  <c r="F57" i="13"/>
  <c r="G57" i="13"/>
  <c r="F58" i="13"/>
  <c r="G58" i="13"/>
  <c r="F59" i="13"/>
  <c r="G59" i="13"/>
  <c r="F60" i="13"/>
  <c r="G60" i="13"/>
  <c r="F61" i="13"/>
  <c r="G61" i="13"/>
  <c r="F62" i="13"/>
  <c r="G62" i="13"/>
  <c r="F63" i="13"/>
  <c r="G63" i="13"/>
  <c r="F64" i="13"/>
  <c r="G64" i="13"/>
  <c r="F65" i="13"/>
  <c r="G65" i="13"/>
  <c r="F66" i="13"/>
  <c r="G66" i="13"/>
  <c r="G67" i="13"/>
  <c r="F68" i="13"/>
  <c r="G68" i="13"/>
  <c r="G69" i="13"/>
  <c r="F70" i="13"/>
  <c r="G70" i="13"/>
  <c r="F71" i="13"/>
  <c r="G71" i="13"/>
  <c r="G72" i="13"/>
  <c r="G73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G314" i="13"/>
  <c r="G313" i="13"/>
  <c r="G312" i="13"/>
  <c r="G307" i="13"/>
  <c r="F307" i="13"/>
  <c r="G306" i="13"/>
  <c r="F306" i="13"/>
  <c r="G305" i="13"/>
  <c r="F305" i="13"/>
  <c r="G301" i="13"/>
  <c r="F301" i="13"/>
  <c r="G300" i="13"/>
  <c r="F300" i="13"/>
  <c r="G299" i="13"/>
  <c r="F299" i="13"/>
  <c r="G295" i="13"/>
  <c r="F295" i="13"/>
  <c r="G294" i="13"/>
  <c r="F294" i="13"/>
  <c r="G293" i="13"/>
  <c r="F293" i="13"/>
  <c r="G289" i="13"/>
  <c r="F289" i="13"/>
  <c r="G288" i="13"/>
  <c r="F288" i="13"/>
  <c r="G287" i="13"/>
  <c r="F287" i="13"/>
  <c r="G283" i="13"/>
  <c r="F283" i="13"/>
  <c r="G282" i="13"/>
  <c r="F282" i="13"/>
  <c r="G281" i="13"/>
  <c r="F281" i="13"/>
  <c r="G277" i="13"/>
  <c r="F277" i="13"/>
  <c r="G276" i="13"/>
  <c r="F276" i="13"/>
  <c r="G275" i="13"/>
  <c r="F275" i="13"/>
  <c r="G271" i="13"/>
  <c r="F271" i="13"/>
  <c r="G270" i="13"/>
  <c r="F270" i="13"/>
  <c r="G269" i="13"/>
  <c r="F269" i="13"/>
  <c r="G265" i="13"/>
  <c r="F265" i="13"/>
  <c r="G264" i="13"/>
  <c r="F264" i="13"/>
  <c r="G263" i="13"/>
  <c r="F263" i="13"/>
  <c r="G259" i="13"/>
  <c r="F259" i="13"/>
  <c r="G258" i="13"/>
  <c r="F258" i="13"/>
  <c r="G257" i="13"/>
  <c r="F257" i="13"/>
  <c r="G253" i="13"/>
  <c r="F253" i="13"/>
  <c r="G252" i="13"/>
  <c r="F252" i="13"/>
  <c r="G251" i="13"/>
  <c r="F251" i="13"/>
  <c r="G247" i="13"/>
  <c r="F247" i="13"/>
  <c r="G246" i="13"/>
  <c r="F246" i="13"/>
  <c r="G245" i="13"/>
  <c r="F245" i="13"/>
  <c r="G241" i="13"/>
  <c r="F241" i="13"/>
  <c r="G240" i="13"/>
  <c r="F240" i="13"/>
  <c r="G239" i="13"/>
  <c r="F239" i="13"/>
  <c r="G235" i="13"/>
  <c r="F235" i="13"/>
  <c r="G234" i="13"/>
  <c r="F234" i="13"/>
  <c r="G233" i="13"/>
  <c r="F233" i="13"/>
  <c r="G229" i="13"/>
  <c r="F229" i="13"/>
  <c r="G228" i="13"/>
  <c r="F228" i="13"/>
  <c r="G227" i="13"/>
  <c r="F227" i="13"/>
  <c r="G223" i="13"/>
  <c r="F223" i="13"/>
  <c r="G222" i="13"/>
  <c r="F222" i="13"/>
  <c r="G221" i="13"/>
  <c r="F221" i="13"/>
  <c r="G217" i="13"/>
  <c r="F217" i="13"/>
  <c r="G216" i="13"/>
  <c r="F216" i="13"/>
  <c r="G215" i="13"/>
  <c r="F215" i="13"/>
  <c r="G211" i="13"/>
  <c r="F211" i="13"/>
  <c r="G210" i="13"/>
  <c r="F210" i="13"/>
  <c r="G209" i="13"/>
  <c r="F209" i="13"/>
  <c r="G203" i="13"/>
  <c r="F203" i="13"/>
  <c r="G202" i="13"/>
  <c r="F202" i="13"/>
  <c r="G201" i="13"/>
  <c r="F201" i="13"/>
  <c r="G197" i="13"/>
  <c r="F197" i="13"/>
  <c r="G196" i="13"/>
  <c r="F196" i="13"/>
  <c r="G195" i="13"/>
  <c r="F195" i="13"/>
  <c r="G191" i="13"/>
  <c r="F191" i="13"/>
  <c r="G190" i="13"/>
  <c r="F190" i="13"/>
  <c r="G189" i="13"/>
  <c r="F189" i="13"/>
  <c r="G185" i="13"/>
  <c r="F185" i="13"/>
  <c r="G184" i="13"/>
  <c r="F184" i="13"/>
  <c r="G183" i="13"/>
  <c r="F183" i="13"/>
  <c r="G179" i="13"/>
  <c r="F179" i="13"/>
  <c r="G178" i="13"/>
  <c r="F178" i="13"/>
  <c r="G177" i="13"/>
  <c r="F177" i="13"/>
  <c r="G173" i="13"/>
  <c r="F173" i="13"/>
  <c r="G172" i="13"/>
  <c r="F172" i="13"/>
  <c r="G171" i="13"/>
  <c r="F171" i="13"/>
  <c r="G167" i="13"/>
  <c r="F167" i="13"/>
  <c r="G166" i="13"/>
  <c r="F166" i="13"/>
  <c r="G165" i="13"/>
  <c r="F165" i="13"/>
  <c r="G161" i="13"/>
  <c r="F161" i="13"/>
  <c r="G160" i="13"/>
  <c r="F160" i="13"/>
  <c r="G159" i="13"/>
  <c r="F159" i="13"/>
  <c r="G155" i="13"/>
  <c r="F155" i="13"/>
  <c r="G154" i="13"/>
  <c r="F154" i="13"/>
  <c r="G153" i="13"/>
  <c r="F153" i="13"/>
  <c r="G149" i="13"/>
  <c r="F149" i="13"/>
  <c r="G148" i="13"/>
  <c r="F148" i="13"/>
  <c r="G147" i="13"/>
  <c r="F147" i="13"/>
  <c r="G143" i="13"/>
  <c r="F143" i="13"/>
  <c r="G142" i="13"/>
  <c r="F142" i="13"/>
  <c r="G141" i="13"/>
  <c r="F141" i="13"/>
  <c r="G137" i="13"/>
  <c r="F137" i="13"/>
  <c r="G136" i="13"/>
  <c r="G135" i="13"/>
  <c r="F135" i="13"/>
  <c r="G126" i="13"/>
  <c r="F126" i="13"/>
  <c r="G125" i="13"/>
  <c r="F125" i="13"/>
  <c r="G124" i="13"/>
  <c r="F124" i="13"/>
  <c r="K5" i="1"/>
  <c r="H6" i="1"/>
  <c r="H7" i="1"/>
  <c r="H8" i="1"/>
  <c r="H9" i="1"/>
  <c r="H10" i="1"/>
  <c r="H11" i="1"/>
  <c r="H12" i="1"/>
  <c r="H13" i="1"/>
  <c r="F6" i="1"/>
  <c r="F7" i="1"/>
  <c r="F8" i="1"/>
  <c r="F9" i="1"/>
  <c r="F10" i="1"/>
  <c r="F11" i="1"/>
  <c r="F12" i="1"/>
  <c r="F13" i="1"/>
  <c r="G6" i="1"/>
  <c r="G7" i="1"/>
  <c r="G8" i="1"/>
  <c r="G9" i="1"/>
  <c r="G10" i="1"/>
  <c r="G11" i="1"/>
  <c r="G12" i="1"/>
  <c r="G13" i="1"/>
  <c r="D5" i="1" l="1"/>
  <c r="H5" i="1" l="1"/>
  <c r="G5" i="1"/>
  <c r="F5" i="1"/>
  <c r="K13" i="1"/>
  <c r="I9" i="1" l="1"/>
  <c r="J9" i="1"/>
  <c r="K9" i="1"/>
  <c r="F41" i="13" l="1"/>
  <c r="F77" i="13"/>
  <c r="F106" i="13"/>
  <c r="F107" i="13"/>
  <c r="G35" i="13"/>
  <c r="G5" i="13"/>
  <c r="F35" i="13"/>
  <c r="F34" i="13"/>
  <c r="F5" i="13"/>
  <c r="D21" i="12"/>
  <c r="E21" i="12"/>
  <c r="C21" i="12"/>
  <c r="D14" i="12"/>
  <c r="E14" i="12"/>
  <c r="D5" i="12"/>
  <c r="E5" i="12"/>
  <c r="G6" i="11"/>
  <c r="F6" i="11"/>
  <c r="D5" i="11"/>
  <c r="E5" i="11"/>
  <c r="C5" i="11"/>
  <c r="G5" i="10"/>
  <c r="F5" i="10"/>
  <c r="C17" i="16"/>
  <c r="C9" i="16"/>
  <c r="C16" i="26"/>
  <c r="C8" i="26"/>
  <c r="C9" i="7"/>
  <c r="C17" i="7"/>
  <c r="H21" i="26"/>
  <c r="H20" i="26"/>
  <c r="H19" i="26"/>
  <c r="H18" i="26"/>
  <c r="H17" i="26"/>
  <c r="G16" i="26"/>
  <c r="F16" i="26"/>
  <c r="E16" i="26"/>
  <c r="D16" i="26"/>
  <c r="H15" i="26"/>
  <c r="H14" i="26"/>
  <c r="H13" i="26"/>
  <c r="H12" i="26"/>
  <c r="H11" i="26"/>
  <c r="H10" i="26"/>
  <c r="H9" i="26"/>
  <c r="G8" i="26"/>
  <c r="F8" i="26"/>
  <c r="E8" i="26"/>
  <c r="D8" i="26"/>
  <c r="C7" i="6"/>
  <c r="E4" i="5"/>
  <c r="E8" i="4"/>
  <c r="G29" i="4"/>
  <c r="F29" i="4"/>
  <c r="E35" i="4"/>
  <c r="E26" i="4" s="1"/>
  <c r="C40" i="4"/>
  <c r="C35" i="4"/>
  <c r="C27" i="4"/>
  <c r="C11" i="3"/>
  <c r="G10" i="3"/>
  <c r="G4" i="3"/>
  <c r="F6" i="2"/>
  <c r="F7" i="2"/>
  <c r="F8" i="2"/>
  <c r="F9" i="2"/>
  <c r="F10" i="2"/>
  <c r="F11" i="2"/>
  <c r="F5" i="2"/>
  <c r="G7" i="26" l="1"/>
  <c r="G6" i="26" s="1"/>
  <c r="E7" i="26"/>
  <c r="E6" i="26" s="1"/>
  <c r="C7" i="26"/>
  <c r="C6" i="26" s="1"/>
  <c r="C8" i="7"/>
  <c r="C7" i="7" s="1"/>
  <c r="C26" i="4"/>
  <c r="H40" i="4" s="1"/>
  <c r="C8" i="16"/>
  <c r="C7" i="16" s="1"/>
  <c r="C6" i="6"/>
  <c r="F12" i="2"/>
  <c r="H27" i="4"/>
  <c r="D7" i="26"/>
  <c r="D6" i="26" s="1"/>
  <c r="G14" i="12"/>
  <c r="F14" i="12"/>
  <c r="F7" i="26"/>
  <c r="F6" i="26" s="1"/>
  <c r="H16" i="26"/>
  <c r="H8" i="26"/>
  <c r="C36" i="6"/>
  <c r="H35" i="4" l="1"/>
  <c r="H6" i="26"/>
  <c r="H29" i="4"/>
  <c r="H7" i="26"/>
  <c r="G106" i="13"/>
  <c r="G107" i="13"/>
  <c r="G108" i="13"/>
  <c r="G109" i="13"/>
  <c r="G112" i="13"/>
  <c r="G41" i="13"/>
  <c r="G74" i="13"/>
  <c r="G75" i="13"/>
  <c r="G76" i="13"/>
  <c r="G77" i="13"/>
  <c r="G34" i="13"/>
  <c r="G36" i="13"/>
  <c r="G37" i="13"/>
  <c r="G38" i="13"/>
  <c r="G39" i="13"/>
  <c r="G40" i="13"/>
  <c r="F118" i="13"/>
  <c r="G118" i="13"/>
  <c r="F119" i="13"/>
  <c r="G119" i="13"/>
  <c r="F120" i="13"/>
  <c r="G120" i="13"/>
  <c r="F44" i="4" l="1"/>
  <c r="G41" i="4"/>
  <c r="G44" i="4"/>
  <c r="G36" i="4"/>
  <c r="F41" i="4"/>
  <c r="H22" i="7"/>
  <c r="D17" i="7"/>
  <c r="E17" i="7"/>
  <c r="F17" i="7"/>
  <c r="G17" i="7"/>
  <c r="D9" i="7"/>
  <c r="E9" i="7"/>
  <c r="E8" i="7" s="1"/>
  <c r="E7" i="7" s="1"/>
  <c r="F9" i="7"/>
  <c r="F8" i="7" s="1"/>
  <c r="F7" i="7" s="1"/>
  <c r="G9" i="7"/>
  <c r="H10" i="7"/>
  <c r="H11" i="7"/>
  <c r="H12" i="7"/>
  <c r="H13" i="7"/>
  <c r="H14" i="7"/>
  <c r="H15" i="7"/>
  <c r="H16" i="7"/>
  <c r="H18" i="7"/>
  <c r="H19" i="7"/>
  <c r="H20" i="7"/>
  <c r="H21" i="7"/>
  <c r="D17" i="16"/>
  <c r="E17" i="16"/>
  <c r="D9" i="16"/>
  <c r="E9" i="16"/>
  <c r="D36" i="6"/>
  <c r="E36" i="6"/>
  <c r="E28" i="6"/>
  <c r="G10" i="11"/>
  <c r="G11" i="11"/>
  <c r="F10" i="11"/>
  <c r="F11" i="11"/>
  <c r="G6" i="10"/>
  <c r="G16" i="11"/>
  <c r="G15" i="12"/>
  <c r="F15" i="12"/>
  <c r="F16" i="12"/>
  <c r="F10" i="16"/>
  <c r="F11" i="16"/>
  <c r="F12" i="16"/>
  <c r="F13" i="16"/>
  <c r="F14" i="16"/>
  <c r="F15" i="16"/>
  <c r="F16" i="16"/>
  <c r="F18" i="16"/>
  <c r="F19" i="16"/>
  <c r="F20" i="16"/>
  <c r="F21" i="16"/>
  <c r="F22" i="16"/>
  <c r="D7" i="6"/>
  <c r="E7" i="6"/>
  <c r="F40" i="4"/>
  <c r="F27" i="4"/>
  <c r="G28" i="4"/>
  <c r="G31" i="4"/>
  <c r="G32" i="4"/>
  <c r="G33" i="4"/>
  <c r="G34" i="4"/>
  <c r="F32" i="4"/>
  <c r="F33" i="4"/>
  <c r="F34" i="4"/>
  <c r="F36" i="4"/>
  <c r="F31" i="4"/>
  <c r="F28" i="4"/>
  <c r="G9" i="4"/>
  <c r="G11" i="4"/>
  <c r="G12" i="4"/>
  <c r="G13" i="4"/>
  <c r="G14" i="4"/>
  <c r="G16" i="4"/>
  <c r="G17" i="4"/>
  <c r="G18" i="4"/>
  <c r="G19" i="4"/>
  <c r="F9" i="4"/>
  <c r="F10" i="4"/>
  <c r="F11" i="4"/>
  <c r="F12" i="4"/>
  <c r="F13" i="4"/>
  <c r="F14" i="4"/>
  <c r="F16" i="4"/>
  <c r="F17" i="4"/>
  <c r="F18" i="4"/>
  <c r="I9" i="4"/>
  <c r="J10" i="4"/>
  <c r="H9" i="4"/>
  <c r="G5" i="3"/>
  <c r="G6" i="3"/>
  <c r="G7" i="3"/>
  <c r="G8" i="3"/>
  <c r="G9" i="3"/>
  <c r="D11" i="3"/>
  <c r="E11" i="3"/>
  <c r="F11" i="3"/>
  <c r="C12" i="2"/>
  <c r="D12" i="2"/>
  <c r="E12" i="2"/>
  <c r="J13" i="1"/>
  <c r="I6" i="1"/>
  <c r="D8" i="7" l="1"/>
  <c r="D7" i="7" s="1"/>
  <c r="G8" i="7"/>
  <c r="G7" i="7" s="1"/>
  <c r="H7" i="7" s="1"/>
  <c r="E6" i="6"/>
  <c r="F16" i="11"/>
  <c r="G11" i="3"/>
  <c r="D6" i="6"/>
  <c r="E8" i="16"/>
  <c r="E7" i="16" s="1"/>
  <c r="J32" i="4"/>
  <c r="J9" i="4"/>
  <c r="J17" i="4"/>
  <c r="J6" i="1"/>
  <c r="J8" i="1"/>
  <c r="J15" i="4"/>
  <c r="G5" i="11"/>
  <c r="F17" i="16"/>
  <c r="G40" i="4"/>
  <c r="J11" i="1"/>
  <c r="J13" i="4"/>
  <c r="G8" i="4"/>
  <c r="J19" i="4"/>
  <c r="J11" i="4"/>
  <c r="I16" i="4"/>
  <c r="I10" i="4"/>
  <c r="F8" i="4"/>
  <c r="I18" i="4"/>
  <c r="I14" i="4"/>
  <c r="I12" i="4"/>
  <c r="J18" i="4"/>
  <c r="J16" i="4"/>
  <c r="J14" i="4"/>
  <c r="J12" i="4"/>
  <c r="I17" i="4"/>
  <c r="I15" i="4"/>
  <c r="I13" i="4"/>
  <c r="I11" i="4"/>
  <c r="I10" i="1"/>
  <c r="I7" i="1"/>
  <c r="K7" i="1"/>
  <c r="K12" i="1"/>
  <c r="K10" i="1"/>
  <c r="I13" i="1"/>
  <c r="I11" i="1"/>
  <c r="K6" i="1"/>
  <c r="K8" i="1"/>
  <c r="K11" i="1"/>
  <c r="I8" i="1"/>
  <c r="I12" i="1"/>
  <c r="J7" i="1"/>
  <c r="J10" i="1"/>
  <c r="J12" i="1"/>
  <c r="G35" i="4"/>
  <c r="H17" i="7"/>
  <c r="H9" i="7"/>
  <c r="H8" i="7"/>
  <c r="D8" i="16"/>
  <c r="D7" i="16" s="1"/>
  <c r="F9" i="16"/>
  <c r="E27" i="6"/>
  <c r="F5" i="11"/>
  <c r="F35" i="4"/>
  <c r="G27" i="4"/>
  <c r="H15" i="4"/>
  <c r="H18" i="4"/>
  <c r="H13" i="4"/>
  <c r="H17" i="4"/>
  <c r="H19" i="4"/>
  <c r="H14" i="4"/>
  <c r="H12" i="4"/>
  <c r="H16" i="4"/>
  <c r="H10" i="4"/>
  <c r="H11" i="4"/>
  <c r="J8" i="4" l="1"/>
  <c r="H8" i="4"/>
  <c r="F7" i="16"/>
  <c r="J42" i="4"/>
  <c r="J37" i="4"/>
  <c r="J41" i="4"/>
  <c r="G26" i="4"/>
  <c r="J31" i="4"/>
  <c r="J40" i="4"/>
  <c r="J33" i="4"/>
  <c r="J28" i="4"/>
  <c r="J29" i="4"/>
  <c r="J39" i="4"/>
  <c r="J38" i="4"/>
  <c r="J30" i="4"/>
  <c r="J27" i="4"/>
  <c r="J36" i="4"/>
  <c r="J35" i="4"/>
  <c r="J43" i="4"/>
  <c r="J34" i="4"/>
  <c r="J44" i="4"/>
  <c r="H41" i="4"/>
  <c r="H37" i="4"/>
  <c r="H33" i="4"/>
  <c r="H42" i="4"/>
  <c r="H34" i="4"/>
  <c r="H43" i="4"/>
  <c r="H39" i="4"/>
  <c r="H31" i="4"/>
  <c r="H44" i="4"/>
  <c r="H36" i="4"/>
  <c r="H32" i="4"/>
  <c r="H28" i="4"/>
  <c r="H38" i="4"/>
  <c r="H30" i="4"/>
  <c r="I29" i="4"/>
  <c r="I31" i="4"/>
  <c r="I33" i="4"/>
  <c r="I35" i="4"/>
  <c r="I37" i="4"/>
  <c r="I39" i="4"/>
  <c r="I41" i="4"/>
  <c r="I43" i="4"/>
  <c r="I28" i="4"/>
  <c r="I30" i="4"/>
  <c r="I32" i="4"/>
  <c r="I34" i="4"/>
  <c r="I36" i="4"/>
  <c r="I38" i="4"/>
  <c r="I40" i="4"/>
  <c r="I42" i="4"/>
  <c r="I44" i="4"/>
  <c r="F26" i="4"/>
  <c r="I27" i="4"/>
  <c r="F8" i="16"/>
  <c r="E26" i="6"/>
  <c r="I8" i="4"/>
  <c r="J26" i="4" l="1"/>
  <c r="I26" i="4"/>
  <c r="H26" i="4"/>
</calcChain>
</file>

<file path=xl/sharedStrings.xml><?xml version="1.0" encoding="utf-8"?>
<sst xmlns="http://schemas.openxmlformats.org/spreadsheetml/2006/main" count="861" uniqueCount="261">
  <si>
    <t>ՀԱՄԱՅՆՔԻ ԲՅՈՒՋԵԻ ՄՈՒՏՔԵՐԻ ՀԱՄԵՄԱՏԱԿԱՆ ՎԵՐԼՈՒԾՈՒԹՅՈՒՆԸ</t>
  </si>
  <si>
    <t>Հ/հ</t>
  </si>
  <si>
    <t>ՄՈՒՏՔԻ  ԱՆՎԱՆՈՒՄԸ</t>
  </si>
  <si>
    <t>Տեսակարար  կշիռն ընդհանուրի մեջ (%)</t>
  </si>
  <si>
    <t>ԸՆԴԱՄԵՆԸ ՄՈՒՏՔԵՐ</t>
  </si>
  <si>
    <t>Գույքահարկ</t>
  </si>
  <si>
    <t>Տուրքեր</t>
  </si>
  <si>
    <t>Պաշտոնական դրամաշնորհներ</t>
  </si>
  <si>
    <t>Այլ եկամուտներ</t>
  </si>
  <si>
    <t>Ոչ ֆինանսական ակտիվների իրացումից մուտքեր</t>
  </si>
  <si>
    <t>ՀԱՄԱՅՆՔԻ ԲՅՈՒՋԵԻ ՄՈՒՏՔԵՐԻ ԳԾՈՎ ԱՊԱՌՔՆԵՐԻ ԿԱՌՈՒՑՎԱԾՔԸ</t>
  </si>
  <si>
    <t>ԸՆԴԱՄԵՆԸ</t>
  </si>
  <si>
    <t>Հողի  հարկ</t>
  </si>
  <si>
    <t>Նախորդ տարիներին տրամադրված փոխատվությունների վերադարձից մուտքեր</t>
  </si>
  <si>
    <t>ԸՆԴԱՄԵՆԸ ԱՊԱՌՔՆԵՐ</t>
  </si>
  <si>
    <t>ՀԱՄԱՅՆՔԻ ԲՅՈՒՋԵԻ ՄՈՒՏՔԵՐԻ ԳԾՈՎ ԱՊԱՌՔՆԵՐԻ ՀԱՎԱՔԱԳՐՄԱՆ ԺԱՄԱՆԱԿԱՑՈՒՅՑԸ</t>
  </si>
  <si>
    <t>Հ/h</t>
  </si>
  <si>
    <t xml:space="preserve">ա) ըստ գործառական դասակարգման  </t>
  </si>
  <si>
    <t>ԾԱԽՍԻ ԱՆՎԱՆՈՒՄԸ</t>
  </si>
  <si>
    <t>ԸՆԴԱՄԵՆԸ  ԾԱԽՍԵՐ</t>
  </si>
  <si>
    <t>Ընդհանուր բնույթի հանրային ծառայություններ</t>
  </si>
  <si>
    <t>Պաշտպանություն</t>
  </si>
  <si>
    <t>Հասարակական կարգ, անվտանգություն և դատական գործունեություն</t>
  </si>
  <si>
    <t>Տնտեսական հարաբերություններ</t>
  </si>
  <si>
    <t>Շրջակա միջավայրի պաշտպանություն</t>
  </si>
  <si>
    <t>Բնակարանային շինարարություն և կոմունալ ծառայություն</t>
  </si>
  <si>
    <t>Առողջապահություն</t>
  </si>
  <si>
    <t>Հանգիստ, մշակույթ և կրոն</t>
  </si>
  <si>
    <t>Կրթություն</t>
  </si>
  <si>
    <t>Սոցիալական պաշտպանություն</t>
  </si>
  <si>
    <t>Հիմնական բաժիններին չդասվող պահուստային ֆոնդեր</t>
  </si>
  <si>
    <t xml:space="preserve">բ) ըստ տնտեսագիտական դասակարգման                                                 </t>
  </si>
  <si>
    <t>ԾԱԽՍԻ  ԱՆՎԱՆՈՒՄԸ</t>
  </si>
  <si>
    <t>ԸՆԴԱՄԵՆԸ ԾԱԽՍԵՐ</t>
  </si>
  <si>
    <t>Ա</t>
  </si>
  <si>
    <t>ԸՆԹԱՑԻԿ ԾԱԽՍԵՐ</t>
  </si>
  <si>
    <t>Աշխատանքի վարձատրություն</t>
  </si>
  <si>
    <t>Ծառայությունների և ապրանքների ձեռք բերում</t>
  </si>
  <si>
    <t>Տոկոսավճարներ</t>
  </si>
  <si>
    <t>Սուբսիդիաներ</t>
  </si>
  <si>
    <t>Դրամաշնորհներ</t>
  </si>
  <si>
    <t>Սոցիալական նպաստներ և կենսաթոշակներ</t>
  </si>
  <si>
    <t>Այլ ծախսեր</t>
  </si>
  <si>
    <t>Բ</t>
  </si>
  <si>
    <t>ՈՉ ՖԻՆԱՆՍԱԿԱՆ ԱԿՏԻՎՆԵՐԻ ԳԾՈՎ ԾԱԽՍԵՐ</t>
  </si>
  <si>
    <t>Հիմնական միջոցներ</t>
  </si>
  <si>
    <t>Պաշարներ</t>
  </si>
  <si>
    <t>Բարձրարժեք ակտիվներ</t>
  </si>
  <si>
    <t>Չարտադրված ակտիվներ</t>
  </si>
  <si>
    <t>Գ</t>
  </si>
  <si>
    <t>ՈՉ ՖԻՆԱՆՍԱԿԱՆ ԱԿՏԻՎՆԵՐԻ ԻՐԱՑՈՒՄԻՑ ՄՈՒՏՔԵՐ</t>
  </si>
  <si>
    <t>Հիմնական միջոցների իրացումից մուտքեր</t>
  </si>
  <si>
    <t>Պաշարների իրացումից մուտքեր</t>
  </si>
  <si>
    <t>Բարձրարժեք ակտիվների իրացումից մուտքեր</t>
  </si>
  <si>
    <t>Չարտադրված ակտիվների իրացումից մուտքեր</t>
  </si>
  <si>
    <t>ՀԱՄԱՅՆՔԻ ԲՅՈՒՋԵԻ ՀԱՎԵԼՈՒՐԴԻ ԿԱՄ ԴԵՖԻՑԻՏԻ (ՊԱԿԱՍՈՒՐԴԻ)  ՀԱՄԵՄԱՏԱԿԱՆ ՎԵՐԼՈՒԾՈՒԹՅՈՒՆԸ</t>
  </si>
  <si>
    <t xml:space="preserve">(հազար  դրամ)    </t>
  </si>
  <si>
    <t>Անվանումը</t>
  </si>
  <si>
    <t xml:space="preserve">ԸՆԴԱՄԵՆԸ ՀԱՎԵԼՈՒՐԴ ԿԱՄ ԴԵՖԻՑԻՏ (ՊԱԿԱՍՈՒՐԴ) </t>
  </si>
  <si>
    <t>Տեսակարար կշիռն ընդհանուրի մեջ (%)</t>
  </si>
  <si>
    <t>Պարտքի անվանումը</t>
  </si>
  <si>
    <t>ԸՆԴԱՄԵՆԸ  ՊԱՐՏՔԵՐ (Ա+Բ)</t>
  </si>
  <si>
    <t>ԸՆԴԱՄԵՆԸ ԾԱԽՍԵՐԻ ՀԵՏ ԿԱՊՎԱԾ ՊԱՐՏՔԵՐ</t>
  </si>
  <si>
    <t>Ընդհանուր բնույթի հանրային ծառայությունների գծով պարտքեր</t>
  </si>
  <si>
    <t>Պաշտպանության գծով պարտքեր</t>
  </si>
  <si>
    <t>Հասարակական կարգ, անվտանգություն և դատական գործունեության գծով պարտքեր</t>
  </si>
  <si>
    <t>Տնտեսական հարաբերությունների գծով պարտքեր</t>
  </si>
  <si>
    <t>Շրջակա միջավայրի պաշտպանության գծով պարտքեր</t>
  </si>
  <si>
    <t>Բնակարանային շինարարության և կոմունալ ծառայության գծով պարտքեր</t>
  </si>
  <si>
    <t>Առողջապահության գծով պարտքեր</t>
  </si>
  <si>
    <t>Հանգստի, մշակույթի և կրոնի գծով պարտքեր</t>
  </si>
  <si>
    <t>Կրթության գծով պարտքեր</t>
  </si>
  <si>
    <t>Սոցիալական պաշտպանության գծով պարտքեր</t>
  </si>
  <si>
    <t>Հիմնական բաժիններին չդասվող պահուստային ֆոնդերի գծով պարտքեր</t>
  </si>
  <si>
    <t>ՓՈԽԱՌՈՒ ՄԻՋՈՑՆԵՐԻ ՄԱՐՄԱՆ ԾԱԽՍԵՐԻ ՀԵՏ ԿԱՊՎԱԾ ՊԱՐՏՔԵՐ</t>
  </si>
  <si>
    <t>ԸՆԴԱՄԵՆԸ ԾԱԽՍԵՐԻ ՀԵՏ ԿԱՊՎԱԾ ՊԱՐՏՔԵՐ (Ա.1+Ա.2)</t>
  </si>
  <si>
    <t>Ա.1</t>
  </si>
  <si>
    <t>ԸՆԹԱՑԻԿ ԾԱԽՍԵՐԻ ՀԵՏ ԿԱՊՎԱԾ ՊԱՐՏՔԵՐ</t>
  </si>
  <si>
    <t>Աշխատանքի վարձատրության գծով պարտքեր</t>
  </si>
  <si>
    <t>Ծառայությունների և ապրանքների ձեռք բերման գծով պարտքեր</t>
  </si>
  <si>
    <t>Տոկոսավճարների գծով պարտքեր</t>
  </si>
  <si>
    <t>Սուբսիդիաների գծով պարտքեր</t>
  </si>
  <si>
    <t>Դրամաշնորհների գծով պարտքեր</t>
  </si>
  <si>
    <t>Սոցիալական նպաստների և կենսաթոշակների գծով պարտքեր</t>
  </si>
  <si>
    <t>Այլ ծախսերի գծով պարտքեր</t>
  </si>
  <si>
    <t>Ա.2</t>
  </si>
  <si>
    <t>ՈՉ ՖԻՆԱՆՍԱԿԱՆ ԱԿՏԻՎՆԵՐԻ ԳԾՈՎ ԾԱԽՍԵՐԻ ՀԵՏ ԿԱՊՎԱԾ ՊԱՐՏՔԵՐ</t>
  </si>
  <si>
    <t>Հիմնական միջոցների գծով պարտքեր</t>
  </si>
  <si>
    <t xml:space="preserve">Պաշարների գծով պարտքեր </t>
  </si>
  <si>
    <t>Բարձրարժեք ակտիվների գծով պարտքեր</t>
  </si>
  <si>
    <t xml:space="preserve">Չարտադրված ակտիվների գծով պարտքեր </t>
  </si>
  <si>
    <t xml:space="preserve">ՊԱՐՏՔԵՐԻ ԿԱՌՈՒՑՎԱԾՔԸ </t>
  </si>
  <si>
    <t>Բյուջետային պարտքեր ունեցող բյուջետային հիմնարկի կամ համայնքային ոչ առևտրային կազմակերպության (ՀՈԱԿ-ի) անվանումը</t>
  </si>
  <si>
    <t>Համայնքի  աշխատակազմ</t>
  </si>
  <si>
    <t>Ընդամենը</t>
  </si>
  <si>
    <t>ՊԱՐՏՔԵՐԻ ՄԱՐՄԱՆ ԺԱՄԱՆԱԿԱՑՈՒՅՑԸ</t>
  </si>
  <si>
    <t>(Յուրաքանչյուր տարվա համար)</t>
  </si>
  <si>
    <t>Պարտքի  անվանումը</t>
  </si>
  <si>
    <t>ՊԱՐՏՔԵՐԻ ՄԱՐՄԱՆ ԱՄՓՈՓ ԺԱՄԱՆԱԿԱՑՈՒՅՑԸ</t>
  </si>
  <si>
    <t>(Բոլոր տարիների համար)</t>
  </si>
  <si>
    <t>ՑՈՒՑԱՆԻՇԻ  ԱՆՎԱՆՈՒՄԸ</t>
  </si>
  <si>
    <t>Վարչական բյուջեի պահուստային ֆոնդը (հազար դրամ)</t>
  </si>
  <si>
    <t>Վարչական բյուջեի պահուստային ֆոնդի տեսակարար կշիռը վարչական բյուջեի եկամուտների կազմում (%)</t>
  </si>
  <si>
    <t>Ֆոնդային բյուջեի պահուստային ֆոնդը (հազար դրամ)</t>
  </si>
  <si>
    <t>Ֆոնդային բյուջեի պահուստային ֆոնդի տեսակարար կշիռը ֆոնդային բյուջեի եկամուտների կազմում (%)</t>
  </si>
  <si>
    <t>ՊԵՏԱԿԱՆ ԲՅՈՒՋԵԻՑ ՀԱՄԱՅՆՔԻ ԲՅՈՒՋԵԻՆ ՕՐԵՆՔՈՎ ՏՐԱՄԱԴՐՎՈՂ ՏՐԱՆՍՖԵՐՏՆԵՐԸ</t>
  </si>
  <si>
    <t>Տրանսֆերտի անվանումը</t>
  </si>
  <si>
    <t>ԸՆԴԱՄԵՆԸ  ՏՐԱՆՍՖԵՐՏՆԵՐ</t>
  </si>
  <si>
    <t>Պետական բյուջեից ֆինանսական համահարթեցման սկզբունքով տրամադրվող դոտացիաներ</t>
  </si>
  <si>
    <t xml:space="preserve">Պետական բյուջեից համայնքի վարչական բյուջեին տրամադրվող այլ դոտացիաներ, այդ թվում՝ </t>
  </si>
  <si>
    <t>ա) Համայնքի բյուջեի եկամուտները նվազեցնող՝ ՀՀ օրենքների կիրարկման արդյունքում համայնքի բյուջեի եկամուտների կորուստների պետության կողմից փոխհատուցվող գումարներ</t>
  </si>
  <si>
    <t xml:space="preserve">բ) Պետական բյուջեից համայնքի վարչական բյուջեին տրամադրվող այլ դոտացիաներ </t>
  </si>
  <si>
    <t>Պետական բյուջեից կապիտալ ծախսերի ֆինանսավորման համար տրամադրվող նպատակային հատկացումներ (կապիտալ սուբվենցիաներ)</t>
  </si>
  <si>
    <t>ՊԵՏՈՒԹՅԱՆ ԿՈՂՄԻՑ ՏԻՄ-ԵՐԻՆ ՊԱՏՎԻՐԱԿՎԱԾ ԼԻԱԶՈՐՈՒԹՅՈՒՆՆԵՐԻ ԻՐԱԿԱՆԱՑՄԱՆ ԾԱԽՍԵՐԻ ՖԻՆԱՆՍԱՎՈՐՄԱՆ ՀԱՄԱՐ ՊԵՏԱԿԱՆ ԲՅՈՒՋԵԻՑ ՍՏԱՑՎՈՂ ՄԻՋՈՑՆԵՐԸ</t>
  </si>
  <si>
    <t>ԸՆԴԱՄԵՆԸ  ՊԵՏՈՒԹՅԱՆ ԿՈՂՄԻՑ ՏԻՄ-ԵՐԻՆ ՊԱՏՎԻՐԱԿՎԱԾ ԼԻԱԶՈՐՈՒԹՅՈՒՆՆԵՐԻ ԻՐԱԿԱՆԱՑՄԱՆ ԾԱԽՍԵՐԻ ՖԻՆԱՆՍԱՎՈՐՄԱՆ ՀԱՄԱՐ ՊԵՏԱԿԱՆ ԲՅՈՒՋԵԻՑ ՍՏԱՑՎՈՂ ՄԻՋՈՑՆԵՐ</t>
  </si>
  <si>
    <t>այդ թվում՝ ըստ լիազորությունների առանձին տեսակների</t>
  </si>
  <si>
    <t>ԱՅԼ ԱՂԲՅՈՒՐՆԵՐԻՑ  ՀԱՄԱՅՆՔԻ  ԲՅՈՒՋԵԻՆ  ՏՐԱՄԱԴՐՎՈՂ ՀԱՏԿԱՑՈՒՄՆԵՐԻ ՀԻՄՆԱՎՈՐՈՒՄԸ</t>
  </si>
  <si>
    <t>ԱՐՏԱՔԻՆ ՊԱՇՏՈՆԱԿԱՆ ԴՐԱՄԱՇՆՈՐՀՆԵՐԸ</t>
  </si>
  <si>
    <t>Դրամաշնորհի անվանումը</t>
  </si>
  <si>
    <t>ԸՆԴԱՄԵՆԸ  ԱՐՏԱՔԻՆ ՊԱՇՏՈՆԱԿԱՆ ԴՐԱՄԱՇՆՈՐՀՆԵՐ</t>
  </si>
  <si>
    <t>Ընթացիկ արտաքին պաշտոնական դրամաշնորհներ՝ ստացված այլ պետությունների ՏԻՄ-երից</t>
  </si>
  <si>
    <t xml:space="preserve">Կապիտալ արտաքին պաշտոնական դրամաշնորհներ՝ ստացված այլ պետությունների ՏԻՄ-երից </t>
  </si>
  <si>
    <t>Ընթացիկ արտաքին պաշտոնական դրամաշնորհներ՝ ստացված միջազգային կազմակերպություններից</t>
  </si>
  <si>
    <t>Կապիտալ արտաքին պաշտոնական դրամաշնորհներ՝ ստացված միջազգային կազմակերպություններից</t>
  </si>
  <si>
    <t>ՈՉ ՊԱՇՏՈՆԱԿԱՆ ԴՐԱՄԱՇՆՈՐՀՆԵՐԸ</t>
  </si>
  <si>
    <t xml:space="preserve">(հազար  դրամ)   </t>
  </si>
  <si>
    <t>ԸՆԴԱՄԵՆԸ  ՈՉ ՊԱՇՏՈՆԱԿԱՆ ԴՐԱՄԱՇՆՈՐՀՆԵՐ</t>
  </si>
  <si>
    <t>Ընթացիկ ոչ պաշտոնական դրամաշնորհներ</t>
  </si>
  <si>
    <t>Կապիտալ ոչ պաշտոնական դրամաշնորհներ</t>
  </si>
  <si>
    <t>ԱՅԼ ՀԱՄԱՅՆՔՆԵՐԻ ԲՅՈՒՋԵՆԵՐԻՑ ՍՏԱՑՎՈՂ ՊԱՇՏՈՆԱԿԱՆ ԴՐԱՄԱՇՆՈՐՀՆԵՐԸ</t>
  </si>
  <si>
    <t>ԸՆԴԱՄԵՆԸ  ԱՅԼ ՀԱՄԱՅՆՔՆԵՐԻ ԲՅՈՒՋԵՆԵՐԻՑ ՍՏԱՑՎՈՂ ՊԱՇՏՈՆԱԿԱՆ ԴՐԱՄԱՇՆՈՐՀՆԵՐ</t>
  </si>
  <si>
    <t>Այլ համայնքների բյուջեներից ընթացիկ ծախսերի ֆինանսավորման նպատակով ստացվող պաշտոնական դրամաշնորներ</t>
  </si>
  <si>
    <t>Այլ համայնքների բյուջեներից կապիտալ ծախսերի ֆինանսավորման նպատակով ստացվող պաշտոնական դրամաշնորներ</t>
  </si>
  <si>
    <t>ՏԵՂԵԿՈՒԹՅՈՒՆՆԵՐ՝ ԲՅՈՒՋԵԻ ՄԻՋՈՑՆԵՐԻ ՀԱՇՎԻՆ ՊԱՀՊԱՆՎՈՂ ՀԱՄԱՅՆՔԻ ԱՇԽԱՏԱԿԱԶՄԻ, ԲՅՈՒՋԵՏԱՅԻՆ ՀԻՄՆԱՐԿՆԵՐԻ ԵՎ ՀԱՄԱՅՆՔԱՅԻՆ ՈՉ ԱՌԵՎՏՐԱՅԻՆ ԿԱԶՄԱԿԵՐՊՈՒԹՅՈՒՆՆԵՐԻ ԱՌԱՆՁԻՆ ՑՈՒՑԱՆԻՇՆԵՐԻ ՄԱՍԻՆ ԵՎ ԴՐԱՆՑ ՀԱՄԵՄԱՏԱԿԱՆ ՎԵՐԼՈՒԾՈՒԹՅՈՒՆԸ</t>
  </si>
  <si>
    <t>Հաստիքների միջին տարեկան ցուցակային ընդհանուր թվաքանակը</t>
  </si>
  <si>
    <t>Տարեկան աշխատավարձի ֆոնդը (հազար դրամ)</t>
  </si>
  <si>
    <t>Փաստացի աշխատողների (զբաղեցրած հաստիքների) միջին տարեկան ցուցակային թվաքանակը</t>
  </si>
  <si>
    <t>ՊԵՏԱԿԱՆ  ԲՅՈՒՋԵԻՑ  ՀԱՄԱՅՆՔԻ  ԲՅՈՒՋԵԻՆ  ՕՐԵՆՔՈՎ ՏՐԱՄԱԴՐՎՈՂ ՀԱՏԿԱՑՈՒՄՆԵՐԻ ՀԻՄՆԱՎՈՐՈՒՄԸ</t>
  </si>
  <si>
    <t>Պետական բյուջեից ընթացիկ ծախսերի ֆինանսավորման համար տրամադրվող նպատակային հատկացումներ (ընթացիկ սուբվենցիաներ)</t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</si>
  <si>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Sylfaen"/>
        <family val="1"/>
        <charset val="204"/>
      </rPr>
      <t>ՀԱՄԱՅՆՔԻ ԲՅՈՒՋԵԻ ՎԱՐՉԱԿԱՆ ԵՎ ՖՈՆԴԱՅԻՆ ՄԱՍԵՐԻ ՊԱՀՈՒՍՏԱՅԻՆ ՖՈՆԴԵՐԻ ՁԵՎԱՎՈՐՄԱՆ ՀԱՄԱՐ ԱՌԱՋԱՐԿՎՈՂ ՀԱՏԿԱՑՈՒՄՆԵՐԻ ՀԻՄՆԱՎՈՐՈՒՄԸ</t>
    </r>
  </si>
  <si>
    <t xml:space="preserve"> ՆԱԽՈՐԴ ՏԱՐԻՆԵՐԻ ԲՅՈՒՋԵՏԱՅԻՆ ԳՈՐԾՈՒՆԵՈՒԹՅԱՆ ԱՐԴՅՈՒՆՔՈՎ ԱՌԱՋԱՑԱԾ ՊԱՐՏՔԵՐԻ ԿԱՌՈՒՑՎԱԾՔԸ ԵՎ ՊԱՐՏՔԵՐԻ ՄԱՐՄԱՆ ԺԱՄԱՆԱԿԱՑՈՒՅՑԸ</t>
  </si>
  <si>
    <t xml:space="preserve"> </t>
  </si>
  <si>
    <r>
      <t xml:space="preserve">Հաստիքների միջին տարեկան ցուցակային ընդհանուր թվաքանակը, </t>
    </r>
    <r>
      <rPr>
        <sz val="8"/>
        <color theme="1"/>
        <rFont val="Sylfaen"/>
        <family val="1"/>
      </rPr>
      <t>այդ թվում՝ ըստ համայնքի կազմի մեջ մտնող առանձին բնակավայրերի</t>
    </r>
  </si>
  <si>
    <r>
      <t xml:space="preserve">Տարեկան աշխատավարձի ֆոնդը (հազար դրամ), այդ թվում՝ </t>
    </r>
    <r>
      <rPr>
        <sz val="8"/>
        <color theme="1"/>
        <rFont val="Sylfaen"/>
        <family val="1"/>
      </rPr>
      <t>ըստ համայնքի կազմի մեջ մտնող առանձին բնակավայրերի</t>
    </r>
  </si>
  <si>
    <r>
      <t xml:space="preserve">Փաստացի աշխատողների (զբաղեցրած հաստիքների) միջին տարեկան ցուցակային թվաքանակը, </t>
    </r>
    <r>
      <rPr>
        <sz val="8"/>
        <color theme="1"/>
        <rFont val="Sylfaen"/>
        <family val="1"/>
      </rPr>
      <t>այդ թվում՝ ըստ համայնքի կազմի մեջ մտնող առանձին բնակավայրերի</t>
    </r>
  </si>
  <si>
    <t>ՀԱՄԱՅՆՔԻ ԲՅՈՒՋԵԻ ԾԱԽՍԵՐԻ ՀԱՄԵՄԱՏԱԿԱՆ ՎԵՐԼՈՒԾՈՒԹՅՈՒՆԸ</t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</si>
  <si>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Sylfaen"/>
        <family val="1"/>
        <charset val="204"/>
      </rPr>
      <t>ՀԱՄԱՅՆՔԻ ԲՅՈՒՋԵԻ ՊԱՐՏՔԵՐԻ ԿԱՌՈՒՑՎԱԾՔԸ ԵՎ ՀԱՄԵՄԱՏԱԿԱՆ ՎԵՐԼՈՒԾՈՒԹՅՈՒՆԸ</t>
    </r>
  </si>
  <si>
    <t>Գրադարան</t>
  </si>
  <si>
    <t>Այլ բյուջետային հիմնարկ կամ ՀՈԱԿ</t>
  </si>
  <si>
    <r>
      <t>1.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</si>
  <si>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2.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</si>
  <si>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3.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</si>
  <si>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4.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</si>
  <si>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1.</t>
    </r>
    <r>
      <rPr>
        <sz val="7"/>
        <rFont val="Sylfaen"/>
        <family val="1"/>
      </rPr>
      <t xml:space="preserve">                                           </t>
    </r>
    <r>
      <rPr>
        <sz val="9"/>
        <rFont val="Sylfaen"/>
        <family val="1"/>
      </rPr>
      <t> </t>
    </r>
  </si>
  <si>
    <r>
      <t>2.</t>
    </r>
    <r>
      <rPr>
        <sz val="7"/>
        <rFont val="Sylfaen"/>
        <family val="1"/>
      </rPr>
      <t xml:space="preserve">                                           </t>
    </r>
    <r>
      <rPr>
        <sz val="9"/>
        <rFont val="Sylfaen"/>
        <family val="1"/>
      </rPr>
      <t> </t>
    </r>
  </si>
  <si>
    <t xml:space="preserve">  (հազար  դրամ)    </t>
  </si>
  <si>
    <t xml:space="preserve">  (հազար  դրամ)   </t>
  </si>
  <si>
    <t>2023թ.</t>
  </si>
  <si>
    <t>2024թ.</t>
  </si>
  <si>
    <t>Գույքահարկ այլ գույքից</t>
  </si>
  <si>
    <t>Տեղական տուրքեր</t>
  </si>
  <si>
    <t>Սեփական եկամուտներ</t>
  </si>
  <si>
    <t>Պետական տուրք</t>
  </si>
  <si>
    <t>«Կապանի թիվ 1 նախադպրոցական ուսումնական հաստատություն» ՀՈԱԿ</t>
  </si>
  <si>
    <t>«Կապանի թիվ 2 նախադպրոցական ուսումնական հաստատություն» ՀՈԱԿ</t>
  </si>
  <si>
    <t>«Կապանի թիվ 4  նախադպրոցական ուսումնական հաստատություն» ՀՈԱԿ</t>
  </si>
  <si>
    <t>«Կապանի թիվ 5 նախադպրոցական ուսումնական հաստատություն» ՀՈԱԿ</t>
  </si>
  <si>
    <t>«Կապանի թիվ 6 նախադպրոցական ուսումնական հաստատություն» ՀՈԱԿ</t>
  </si>
  <si>
    <t>«Կապանի թիվ 7 նախադպրոցական ուսումնական հաստատություն» ՀՈԱԿ</t>
  </si>
  <si>
    <t>«Կապանի թիվ 8 նախադպրոցական ուսումնական հաստատություն» ՀՈԱԿ</t>
  </si>
  <si>
    <t>«Կապանի թիվ 9 նախադպրոցական ուսումնական հաստատություն» ՀՈԱԿ</t>
  </si>
  <si>
    <t>«Կապանի թիվ 10 նախադպրոցական ուսումնական հաստատություն» ՀՈԱԿ</t>
  </si>
  <si>
    <t>«Կապանի թիվ 12 նախադպրոցական ուսումնական հաստատություն» ՀՈԱԿ</t>
  </si>
  <si>
    <t>«Կապանի թիվ 13 նախադպրոցական ուսումնական հաստատություն» ՀՈԱԿ</t>
  </si>
  <si>
    <r>
      <t xml:space="preserve">«Կապանի </t>
    </r>
    <r>
      <rPr>
        <b/>
        <sz val="12"/>
        <color theme="1"/>
        <rFont val="GHEA Grapalat"/>
        <family val="3"/>
      </rPr>
      <t>Արծվանիկ</t>
    </r>
    <r>
      <rPr>
        <b/>
        <sz val="12"/>
        <color theme="1"/>
        <rFont val="Sylfaen"/>
        <family val="1"/>
      </rPr>
      <t xml:space="preserve"> նախադպրոցական ուսումնական հաստատություն» ՀՈԱԿ</t>
    </r>
  </si>
  <si>
    <r>
      <t xml:space="preserve">«Կապանի </t>
    </r>
    <r>
      <rPr>
        <b/>
        <sz val="11"/>
        <color theme="1"/>
        <rFont val="GHEA Grapalat"/>
        <family val="3"/>
      </rPr>
      <t>Դավիթ Բեկ</t>
    </r>
    <r>
      <rPr>
        <b/>
        <sz val="11"/>
        <color theme="1"/>
        <rFont val="Sylfaen"/>
        <family val="1"/>
      </rPr>
      <t>նախադպրոցական ուսումնական հաստատություն» ՀՈԱԿ</t>
    </r>
  </si>
  <si>
    <r>
      <t xml:space="preserve">«Կապանի  </t>
    </r>
    <r>
      <rPr>
        <b/>
        <sz val="12"/>
        <color theme="1"/>
        <rFont val="GHEA Grapalat"/>
        <family val="3"/>
      </rPr>
      <t>Ծավ</t>
    </r>
    <r>
      <rPr>
        <b/>
        <sz val="12"/>
        <color theme="1"/>
        <rFont val="Sylfaen"/>
        <family val="1"/>
      </rPr>
      <t xml:space="preserve"> նախադպրոցական ուսումնական հաստատություն» ՀՈԱԿ</t>
    </r>
  </si>
  <si>
    <r>
      <t xml:space="preserve">«Կապանի  </t>
    </r>
    <r>
      <rPr>
        <b/>
        <sz val="12"/>
        <color theme="1"/>
        <rFont val="GHEA Grapalat"/>
        <family val="3"/>
      </rPr>
      <t>Սյունիք</t>
    </r>
    <r>
      <rPr>
        <b/>
        <sz val="12"/>
        <color theme="1"/>
        <rFont val="Sylfaen"/>
        <family val="1"/>
      </rPr>
      <t>նախադպրոցական ուսումնական հաստատություն» ՀՈԱԿ</t>
    </r>
  </si>
  <si>
    <t>«Կապան քաղաքի Ա․Խաչատրյանի անվան թիվ 1 երաժշտական դպրոց» ՀՈԱԿ</t>
  </si>
  <si>
    <t>«Կապան քաղաքի  թիվ 2 երաժտական դպրոց» ՀՈԱԿ</t>
  </si>
  <si>
    <t>«Կապան քաղաքի թիվ 3երաժշտական դպրոց» ՀՈԱԿ</t>
  </si>
  <si>
    <t>«Կապան քաղաքի արվեստի մանկական դպրոց» ՀՈԱԿ</t>
  </si>
  <si>
    <t>«Կապան քաղաքի գեղարվեստի մանկական » ՀՈԱԿ</t>
  </si>
  <si>
    <t>«Կապանի թանգարանների միավորում» ՀՈԱԿ</t>
  </si>
  <si>
    <t>«Կապանի  Պլաստշին» ՀՈԱԿ</t>
  </si>
  <si>
    <t>«Կապան քաղաքի աթլետիկայի մասնագիտացված մանկապատանեական մարզադպրոց» ՀՈԱԿ</t>
  </si>
  <si>
    <t>«Կապան քաղաքի մարմնամարզության մանկապատանեկան մարզադպրոց» ՀՈԱԿ</t>
  </si>
  <si>
    <t>«Կապան քաղաքի Դավիթ Համբարձումյանի անվան մանկապատանեկան մարզադպրոց» ՀՈԱԿ</t>
  </si>
  <si>
    <t>«Կապան քաղաքի մանկապատանեկան ստեղծագործական կենտրոն» ՀՈԱԿ</t>
  </si>
  <si>
    <t>«Կապան քաղաքի մանկական կենտրոն» ՀՈԱԿ</t>
  </si>
  <si>
    <t>«Կապան քաղաքի Վ․Սարգսյանի անվան մանկական զբոսայգի» ՀՈԱԿ</t>
  </si>
  <si>
    <t>«Կապան քաղաքի մշակույթ կենտրոն» ՀՈԱԿ</t>
  </si>
  <si>
    <t>«Կապան քաղաքի հաշվապահական ծառայությունների կենտրոն» ՀՈԱԿ</t>
  </si>
  <si>
    <t>«Կապան քաղաքի ակումբագրադարանային միավորում» ՀՈԱԿ</t>
  </si>
  <si>
    <t>«Կապան քաղաքի կոմունալ ծառայություն» ՀՈԱԿ</t>
  </si>
  <si>
    <t>Կապան</t>
  </si>
  <si>
    <t>Արծվանիկ</t>
  </si>
  <si>
    <t>Դավիթ Բեկ</t>
  </si>
  <si>
    <t>Սյունիք</t>
  </si>
  <si>
    <t>Գեղանուշ</t>
  </si>
  <si>
    <t>Վերին Խոտանան</t>
  </si>
  <si>
    <t>Շիկահող</t>
  </si>
  <si>
    <t>Աճանան</t>
  </si>
  <si>
    <t>Եղվարդ</t>
  </si>
  <si>
    <t>Ծավ</t>
  </si>
  <si>
    <t>Առաջաձոր</t>
  </si>
  <si>
    <t>Տանձավեր</t>
  </si>
  <si>
    <t>Անտառաշատ</t>
  </si>
  <si>
    <t>Նորաշենիկ</t>
  </si>
  <si>
    <t>Ճակատեն</t>
  </si>
  <si>
    <t>Ագարակ</t>
  </si>
  <si>
    <t>Սևաքար</t>
  </si>
  <si>
    <t>Կաղնուտ</t>
  </si>
  <si>
    <t>Վարդավանք</t>
  </si>
  <si>
    <t>Սրաշեն</t>
  </si>
  <si>
    <t>Տավրուս</t>
  </si>
  <si>
    <t>Ուժանիս</t>
  </si>
  <si>
    <t>Ձորաստան</t>
  </si>
  <si>
    <t>Աղվանի</t>
  </si>
  <si>
    <t>Ներքին Խոտանան</t>
  </si>
  <si>
    <t>Չափնի</t>
  </si>
  <si>
    <t>Օխտար</t>
  </si>
  <si>
    <t>Շրվենանց</t>
  </si>
  <si>
    <t>Վանեք</t>
  </si>
  <si>
    <t>Ներքին Հանդ</t>
  </si>
  <si>
    <t>Խդրանց</t>
  </si>
  <si>
    <t>Եղեգ</t>
  </si>
  <si>
    <t>Շիշկերտ</t>
  </si>
  <si>
    <t>Սզնակ</t>
  </si>
  <si>
    <t>Ըրկենանց</t>
  </si>
  <si>
    <t>Մշակութային կազմակերպություններ</t>
  </si>
  <si>
    <t>Համայնքի ղեկավարի աշխատակազմ</t>
  </si>
  <si>
    <t xml:space="preserve">                                                                                                                                                                                    (հազար դրամ)</t>
  </si>
  <si>
    <t>2024թ.   2023թ. նկատ.  %</t>
  </si>
  <si>
    <t>2024թ 2023թ նկատ.%</t>
  </si>
  <si>
    <t>2025թ.</t>
  </si>
  <si>
    <t>առ 01.01.2023թ.</t>
  </si>
  <si>
    <t>Անշարժ գույքի հարկ</t>
  </si>
  <si>
    <t>«Կապանի թիվ 3 նախադպրոցական ուսումնական հաստատություն» ՀՈԱԿ</t>
  </si>
  <si>
    <t>առ 01.01.2024թ.</t>
  </si>
  <si>
    <t xml:space="preserve"> Անշարժ գույքից հարկեր</t>
  </si>
  <si>
    <t>`</t>
  </si>
  <si>
    <t>2023թ.  փաստ.</t>
  </si>
  <si>
    <t>2024թ. հաստ.</t>
  </si>
  <si>
    <t>առ 01.01.2025թ.</t>
  </si>
  <si>
    <t>(առ 01.01.2025. դրությամբ)</t>
  </si>
  <si>
    <t>2026թ.</t>
  </si>
  <si>
    <t>2025թ.  կանխ.</t>
  </si>
  <si>
    <t>(Համայնքի  բոլոր բյուջետային հիմնարկների և ՀՈԱԿ-ների համար առանձին-առանձին)</t>
  </si>
  <si>
    <t>2025թ.   2024թ. նկատ.  %</t>
  </si>
  <si>
    <t>«Կապանի բռնցքամարտի մասնագիտացված դպրոց» ՀՈԱԿ</t>
  </si>
  <si>
    <t>2025թ.   2023թ.     նկատ.  %</t>
  </si>
  <si>
    <t>2054թ.</t>
  </si>
  <si>
    <r>
      <rPr>
        <b/>
        <sz val="10"/>
        <color theme="1"/>
        <rFont val="Sylfaen"/>
        <family val="1"/>
        <charset val="204"/>
      </rPr>
      <t>Ծանոթություն</t>
    </r>
    <r>
      <rPr>
        <sz val="10"/>
        <color theme="1"/>
        <rFont val="Sylfaen"/>
        <family val="1"/>
      </rPr>
      <t>-Տարեսկզբի ազատ մնացորդը կճշգրտվի 2024թ բյուջետային տարվա ավարտից հետո</t>
    </r>
  </si>
  <si>
    <t>2023թ. փաստ.</t>
  </si>
  <si>
    <t>2025թ. կանխ.</t>
  </si>
  <si>
    <t>2025թ 2024թ նկատ.%</t>
  </si>
  <si>
    <t>(Առ 01.01.2025թ. դրությամբ)</t>
  </si>
  <si>
    <t>2023թ</t>
  </si>
  <si>
    <t>2025թ.2024թ. նկատ.  %</t>
  </si>
  <si>
    <t>2024թ.   2023թ. նկատ.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</si>
</sst>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i/>
      <sz val="11"/>
      <color theme="1"/>
      <name val="Sylfaen"/>
      <family val="1"/>
      <charset val="204"/>
    </font>
    <font>
      <b/>
      <i/>
      <sz val="9"/>
      <color theme="1"/>
      <name val="Sylfaen"/>
      <family val="1"/>
      <charset val="204"/>
    </font>
    <font>
      <b/>
      <sz val="7"/>
      <color theme="1"/>
      <name val="Times New Roman"/>
      <family val="1"/>
      <charset val="204"/>
    </font>
    <font>
      <b/>
      <sz val="13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11"/>
      <name val="Calibri"/>
      <family val="2"/>
      <charset val="204"/>
      <scheme val="minor"/>
    </font>
    <font>
      <sz val="8"/>
      <color theme="1"/>
      <name val="Sylfaen"/>
      <family val="1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b/>
      <i/>
      <sz val="9"/>
      <name val="Sylfaen"/>
      <family val="1"/>
      <charset val="204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i/>
      <sz val="11"/>
      <color theme="1"/>
      <name val="Sylfaen"/>
      <family val="1"/>
    </font>
    <font>
      <sz val="10"/>
      <color theme="1"/>
      <name val="Sylfaen"/>
      <family val="1"/>
    </font>
    <font>
      <b/>
      <sz val="13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0"/>
      <name val="Sylfaen"/>
      <family val="1"/>
    </font>
    <font>
      <b/>
      <i/>
      <sz val="9"/>
      <name val="Sylfaen"/>
      <family val="1"/>
    </font>
    <font>
      <i/>
      <sz val="9"/>
      <color theme="1"/>
      <name val="Sylfaen"/>
      <family val="1"/>
    </font>
    <font>
      <b/>
      <sz val="13"/>
      <color theme="1"/>
      <name val="Sylfaen"/>
      <family val="1"/>
    </font>
    <font>
      <sz val="7"/>
      <color theme="1"/>
      <name val="Sylfaen"/>
      <family val="1"/>
    </font>
    <font>
      <sz val="7"/>
      <name val="Sylfaen"/>
      <family val="1"/>
    </font>
    <font>
      <b/>
      <sz val="14"/>
      <color rgb="FFFF0000"/>
      <name val="Sylfaen"/>
      <family val="1"/>
    </font>
    <font>
      <b/>
      <sz val="11"/>
      <color theme="1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9"/>
      <name val="Arial Black"/>
      <family val="2"/>
      <charset val="204"/>
    </font>
    <font>
      <sz val="9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b/>
      <sz val="10"/>
      <color theme="1"/>
      <name val="Arial Black"/>
      <family val="2"/>
      <charset val="204"/>
    </font>
    <font>
      <sz val="10"/>
      <color theme="1"/>
      <name val="Arial Black"/>
      <family val="2"/>
      <charset val="204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color theme="1"/>
      <name val="Sylfaen"/>
      <family val="1"/>
    </font>
    <font>
      <sz val="10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2"/>
      <color rgb="FF000000"/>
      <name val="GHEA Grapalat"/>
      <family val="3"/>
    </font>
    <font>
      <sz val="10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" fontId="51" fillId="0" borderId="21" applyFill="0" applyProtection="0">
      <alignment horizontal="right" vertical="center"/>
    </xf>
  </cellStyleXfs>
  <cellXfs count="18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14" fillId="0" borderId="0" xfId="0" applyFont="1"/>
    <xf numFmtId="0" fontId="4" fillId="2" borderId="5" xfId="0" applyFont="1" applyFill="1" applyBorder="1" applyAlignment="1">
      <alignment vertical="center" wrapText="1"/>
    </xf>
    <xf numFmtId="164" fontId="16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 wrapText="1"/>
    </xf>
    <xf numFmtId="164" fontId="24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164" fontId="25" fillId="2" borderId="5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/>
    <xf numFmtId="0" fontId="12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wrapText="1"/>
    </xf>
    <xf numFmtId="0" fontId="13" fillId="2" borderId="5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wrapText="1"/>
    </xf>
    <xf numFmtId="0" fontId="25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164" fontId="25" fillId="2" borderId="3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wrapText="1"/>
    </xf>
    <xf numFmtId="164" fontId="33" fillId="2" borderId="5" xfId="0" applyNumberFormat="1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164" fontId="2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164" fontId="25" fillId="3" borderId="3" xfId="0" applyNumberFormat="1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25" fillId="3" borderId="5" xfId="0" applyNumberFormat="1" applyFont="1" applyFill="1" applyBorder="1" applyAlignment="1">
      <alignment horizontal="center" vertical="center" wrapText="1"/>
    </xf>
    <xf numFmtId="164" fontId="40" fillId="3" borderId="5" xfId="0" applyNumberFormat="1" applyFont="1" applyFill="1" applyBorder="1" applyAlignment="1">
      <alignment horizontal="center" vertical="center" wrapText="1"/>
    </xf>
    <xf numFmtId="164" fontId="41" fillId="2" borderId="5" xfId="0" applyNumberFormat="1" applyFont="1" applyFill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164" fontId="40" fillId="2" borderId="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64" fontId="40" fillId="3" borderId="11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41" fillId="3" borderId="1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0" fillId="2" borderId="13" xfId="0" applyNumberFormat="1" applyFont="1" applyFill="1" applyBorder="1" applyAlignment="1">
      <alignment horizontal="center" vertical="center" wrapText="1"/>
    </xf>
    <xf numFmtId="164" fontId="40" fillId="3" borderId="13" xfId="0" applyNumberFormat="1" applyFont="1" applyFill="1" applyBorder="1" applyAlignment="1">
      <alignment horizontal="center" vertical="center" wrapText="1"/>
    </xf>
    <xf numFmtId="164" fontId="40" fillId="3" borderId="14" xfId="0" applyNumberFormat="1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vertical="center" wrapText="1"/>
    </xf>
    <xf numFmtId="0" fontId="44" fillId="2" borderId="5" xfId="0" applyFont="1" applyFill="1" applyBorder="1" applyAlignment="1">
      <alignment horizontal="left" vertical="center" wrapText="1"/>
    </xf>
    <xf numFmtId="0" fontId="43" fillId="2" borderId="5" xfId="0" applyFont="1" applyFill="1" applyBorder="1" applyAlignment="1">
      <alignment horizontal="left" vertical="center" wrapText="1"/>
    </xf>
    <xf numFmtId="0" fontId="43" fillId="2" borderId="1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center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" fontId="25" fillId="3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wrapText="1"/>
    </xf>
    <xf numFmtId="1" fontId="25" fillId="3" borderId="13" xfId="0" applyNumberFormat="1" applyFont="1" applyFill="1" applyBorder="1" applyAlignment="1">
      <alignment horizontal="center" vertical="center" wrapText="1"/>
    </xf>
    <xf numFmtId="1" fontId="25" fillId="3" borderId="14" xfId="0" applyNumberFormat="1" applyFont="1" applyFill="1" applyBorder="1" applyAlignment="1">
      <alignment horizontal="center" vertical="center" wrapText="1"/>
    </xf>
    <xf numFmtId="0" fontId="48" fillId="0" borderId="5" xfId="0" applyFont="1" applyBorder="1" applyAlignment="1">
      <alignment vertical="center" wrapText="1"/>
    </xf>
    <xf numFmtId="0" fontId="49" fillId="0" borderId="5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 indent="10"/>
    </xf>
    <xf numFmtId="0" fontId="12" fillId="2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165" fontId="12" fillId="2" borderId="5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Alignment="1">
      <alignment horizontal="center" vertical="center" wrapText="1"/>
    </xf>
    <xf numFmtId="2" fontId="37" fillId="0" borderId="0" xfId="0" applyNumberFormat="1" applyFont="1" applyAlignment="1">
      <alignment wrapText="1"/>
    </xf>
    <xf numFmtId="2" fontId="20" fillId="0" borderId="0" xfId="0" applyNumberFormat="1" applyFont="1"/>
    <xf numFmtId="2" fontId="12" fillId="3" borderId="1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vertical="center" wrapText="1"/>
    </xf>
    <xf numFmtId="0" fontId="39" fillId="0" borderId="0" xfId="0" applyFont="1"/>
    <xf numFmtId="164" fontId="39" fillId="0" borderId="0" xfId="0" applyNumberFormat="1" applyFont="1"/>
    <xf numFmtId="1" fontId="12" fillId="3" borderId="11" xfId="0" applyNumberFormat="1" applyFont="1" applyFill="1" applyBorder="1" applyAlignment="1">
      <alignment horizontal="center" vertical="center" wrapText="1"/>
    </xf>
    <xf numFmtId="1" fontId="20" fillId="0" borderId="0" xfId="0" applyNumberFormat="1" applyFont="1"/>
    <xf numFmtId="4" fontId="12" fillId="2" borderId="5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right"/>
    </xf>
    <xf numFmtId="0" fontId="22" fillId="0" borderId="6" xfId="0" applyFont="1" applyBorder="1" applyAlignment="1">
      <alignment horizontal="right" vertical="center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6" fillId="2" borderId="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10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22" fillId="0" borderId="0" xfId="0" applyFont="1" applyAlignment="1">
      <alignment horizontal="right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1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</cellXfs>
  <cellStyles count="2">
    <cellStyle name="rgt_arm14_Money_900" xfId="1" xr:uid="{1067C332-D380-430C-872E-0830123E1C71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zoomScaleNormal="100" workbookViewId="0">
      <selection activeCell="E5" sqref="E5"/>
    </sheetView>
  </sheetViews>
  <sheetFormatPr defaultColWidth="8.85546875" defaultRowHeight="15" x14ac:dyDescent="0.25"/>
  <cols>
    <col min="1" max="1" width="4.140625" style="14" customWidth="1"/>
    <col min="2" max="2" width="26.7109375" style="13" customWidth="1"/>
    <col min="3" max="3" width="13.140625" style="13" customWidth="1"/>
    <col min="4" max="4" width="13.85546875" style="13" customWidth="1"/>
    <col min="5" max="5" width="15" style="13" customWidth="1"/>
    <col min="6" max="6" width="10.7109375" style="13" customWidth="1"/>
    <col min="7" max="7" width="12.5703125" style="13" customWidth="1"/>
    <col min="8" max="8" width="9.7109375" style="13" customWidth="1"/>
    <col min="9" max="9" width="17.140625" style="13" customWidth="1"/>
    <col min="10" max="10" width="7.85546875" style="13" customWidth="1"/>
    <col min="11" max="11" width="10.42578125" style="13" customWidth="1"/>
    <col min="12" max="12" width="8.85546875" style="13"/>
    <col min="13" max="13" width="14.140625" style="13" customWidth="1"/>
    <col min="14" max="16384" width="8.85546875" style="13"/>
  </cols>
  <sheetData>
    <row r="1" spans="1:21" ht="40.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21" ht="20.25" customHeight="1" thickBot="1" x14ac:dyDescent="0.35">
      <c r="A2" s="134" t="s">
        <v>232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 ht="36.75" customHeight="1" x14ac:dyDescent="0.25">
      <c r="A3" s="130" t="s">
        <v>1</v>
      </c>
      <c r="B3" s="132" t="s">
        <v>2</v>
      </c>
      <c r="C3" s="126" t="s">
        <v>242</v>
      </c>
      <c r="D3" s="126" t="s">
        <v>243</v>
      </c>
      <c r="E3" s="126" t="s">
        <v>247</v>
      </c>
      <c r="F3" s="126" t="s">
        <v>233</v>
      </c>
      <c r="G3" s="126" t="s">
        <v>251</v>
      </c>
      <c r="H3" s="126" t="s">
        <v>249</v>
      </c>
      <c r="I3" s="126" t="s">
        <v>59</v>
      </c>
      <c r="J3" s="126"/>
      <c r="K3" s="128"/>
    </row>
    <row r="4" spans="1:21" ht="23.25" customHeight="1" x14ac:dyDescent="0.25">
      <c r="A4" s="131"/>
      <c r="B4" s="133"/>
      <c r="C4" s="127"/>
      <c r="D4" s="127"/>
      <c r="E4" s="127"/>
      <c r="F4" s="127"/>
      <c r="G4" s="127"/>
      <c r="H4" s="127"/>
      <c r="I4" s="115" t="s">
        <v>157</v>
      </c>
      <c r="J4" s="115" t="s">
        <v>158</v>
      </c>
      <c r="K4" s="116" t="s">
        <v>235</v>
      </c>
    </row>
    <row r="5" spans="1:21" ht="27.75" customHeight="1" x14ac:dyDescent="0.25">
      <c r="A5" s="75"/>
      <c r="B5" s="84" t="s">
        <v>4</v>
      </c>
      <c r="C5" s="71">
        <f>C6+C7+C8+C9+C10+C11</f>
        <v>6184688.8000000007</v>
      </c>
      <c r="D5" s="71">
        <f t="shared" ref="D5" si="0">D6+D7+D8+D9+D10+D11</f>
        <v>4255705.5</v>
      </c>
      <c r="E5" s="71">
        <f>E6+E7+E8+E9+E10+E11</f>
        <v>4892490.8000000007</v>
      </c>
      <c r="F5" s="71">
        <f>D5/C5*100</f>
        <v>68.81034175882867</v>
      </c>
      <c r="G5" s="71">
        <f>E5/C5*100</f>
        <v>79.106499263148052</v>
      </c>
      <c r="H5" s="71">
        <f>E5/D5*100</f>
        <v>114.96309601310524</v>
      </c>
      <c r="I5" s="71">
        <v>0</v>
      </c>
      <c r="J5" s="71">
        <v>0</v>
      </c>
      <c r="K5" s="76">
        <f>L5</f>
        <v>0</v>
      </c>
      <c r="L5" s="118"/>
      <c r="M5" s="119"/>
      <c r="N5" s="118"/>
      <c r="O5" s="118"/>
      <c r="P5" s="118"/>
      <c r="Q5" s="118"/>
      <c r="R5" s="118"/>
      <c r="S5" s="118"/>
      <c r="T5" s="118"/>
      <c r="U5" s="118"/>
    </row>
    <row r="6" spans="1:21" ht="34.5" customHeight="1" x14ac:dyDescent="0.25">
      <c r="A6" s="77">
        <v>1</v>
      </c>
      <c r="B6" s="85" t="s">
        <v>240</v>
      </c>
      <c r="C6" s="72">
        <v>54784.5</v>
      </c>
      <c r="D6" s="72">
        <v>65158</v>
      </c>
      <c r="E6" s="72">
        <v>87950</v>
      </c>
      <c r="F6" s="71">
        <f t="shared" ref="F6:F13" si="1">D6/C6*100</f>
        <v>118.93510025645939</v>
      </c>
      <c r="G6" s="71">
        <f t="shared" ref="G6:G13" si="2">E6/C6*100</f>
        <v>160.53810840657485</v>
      </c>
      <c r="H6" s="71">
        <f t="shared" ref="H6:H13" si="3">E6/D6*100</f>
        <v>134.9795880782099</v>
      </c>
      <c r="I6" s="73">
        <f>C6*100/C5</f>
        <v>0.88580851473076527</v>
      </c>
      <c r="J6" s="73">
        <f t="shared" ref="J6:K6" si="4">D6*100/D5</f>
        <v>1.5310739899647661</v>
      </c>
      <c r="K6" s="78">
        <f t="shared" si="4"/>
        <v>1.7976528438234363</v>
      </c>
      <c r="M6" s="119"/>
    </row>
    <row r="7" spans="1:21" ht="25.5" customHeight="1" x14ac:dyDescent="0.25">
      <c r="A7" s="77">
        <v>2</v>
      </c>
      <c r="B7" s="85" t="s">
        <v>159</v>
      </c>
      <c r="C7" s="72">
        <v>276187.3</v>
      </c>
      <c r="D7" s="72">
        <v>241700</v>
      </c>
      <c r="E7" s="72">
        <v>241700</v>
      </c>
      <c r="F7" s="71">
        <f t="shared" si="1"/>
        <v>87.51307536588395</v>
      </c>
      <c r="G7" s="71">
        <f t="shared" si="2"/>
        <v>87.51307536588395</v>
      </c>
      <c r="H7" s="71">
        <f t="shared" si="3"/>
        <v>100</v>
      </c>
      <c r="I7" s="73">
        <f>C7*100/C5</f>
        <v>4.4656620394545961</v>
      </c>
      <c r="J7" s="73">
        <f t="shared" ref="J7:K7" si="5">D7*100/D5</f>
        <v>5.6794343499567814</v>
      </c>
      <c r="K7" s="78">
        <f t="shared" si="5"/>
        <v>4.9402239039468396</v>
      </c>
      <c r="M7" s="119"/>
    </row>
    <row r="8" spans="1:21" ht="27" customHeight="1" x14ac:dyDescent="0.25">
      <c r="A8" s="77">
        <v>3</v>
      </c>
      <c r="B8" s="85" t="s">
        <v>160</v>
      </c>
      <c r="C8" s="72">
        <v>49157.2</v>
      </c>
      <c r="D8" s="72">
        <v>59037.5</v>
      </c>
      <c r="E8" s="72">
        <v>68307.5</v>
      </c>
      <c r="F8" s="71">
        <f t="shared" si="1"/>
        <v>120.09939540901435</v>
      </c>
      <c r="G8" s="71">
        <f t="shared" si="2"/>
        <v>138.95726363584581</v>
      </c>
      <c r="H8" s="71">
        <f t="shared" si="3"/>
        <v>115.70188439551133</v>
      </c>
      <c r="I8" s="73">
        <f>C8*100/C5</f>
        <v>0.79482091322040316</v>
      </c>
      <c r="J8" s="73">
        <f t="shared" ref="J8:K8" si="6">D8*100/D5</f>
        <v>1.3872552976233905</v>
      </c>
      <c r="K8" s="78">
        <f t="shared" si="6"/>
        <v>1.3961702288740121</v>
      </c>
      <c r="M8" s="119"/>
    </row>
    <row r="9" spans="1:21" ht="27" customHeight="1" x14ac:dyDescent="0.25">
      <c r="A9" s="77">
        <v>4</v>
      </c>
      <c r="B9" s="85" t="s">
        <v>162</v>
      </c>
      <c r="C9" s="72">
        <v>22077</v>
      </c>
      <c r="D9" s="72">
        <v>18000</v>
      </c>
      <c r="E9" s="72">
        <v>18000</v>
      </c>
      <c r="F9" s="71">
        <f t="shared" si="1"/>
        <v>81.532816958825933</v>
      </c>
      <c r="G9" s="71">
        <f t="shared" si="2"/>
        <v>81.532816958825933</v>
      </c>
      <c r="H9" s="71">
        <f t="shared" si="3"/>
        <v>100</v>
      </c>
      <c r="I9" s="73">
        <f>C9*100/C6</f>
        <v>40.297894477452566</v>
      </c>
      <c r="J9" s="73">
        <f t="shared" ref="J9" si="7">D9*100/D6</f>
        <v>27.625157309923569</v>
      </c>
      <c r="K9" s="78">
        <f t="shared" ref="K9" si="8">E9*100/E6</f>
        <v>20.466173962478681</v>
      </c>
      <c r="M9" s="119"/>
    </row>
    <row r="10" spans="1:21" ht="36.75" customHeight="1" x14ac:dyDescent="0.25">
      <c r="A10" s="77">
        <v>4</v>
      </c>
      <c r="B10" s="85" t="s">
        <v>7</v>
      </c>
      <c r="C10" s="72">
        <v>4214966.7</v>
      </c>
      <c r="D10" s="72">
        <v>2750686.4</v>
      </c>
      <c r="E10" s="72">
        <v>3470285.3000000003</v>
      </c>
      <c r="F10" s="71">
        <f t="shared" si="1"/>
        <v>65.259979396752996</v>
      </c>
      <c r="G10" s="71">
        <f t="shared" si="2"/>
        <v>82.332448794909823</v>
      </c>
      <c r="H10" s="71">
        <f t="shared" si="3"/>
        <v>126.1607030158</v>
      </c>
      <c r="I10" s="73">
        <f>C10*100/C5</f>
        <v>68.151637637774101</v>
      </c>
      <c r="J10" s="73">
        <f>D10*100/D5</f>
        <v>64.635262002974599</v>
      </c>
      <c r="K10" s="78">
        <f>E10*100/E5</f>
        <v>70.930849783100243</v>
      </c>
      <c r="M10" s="119"/>
    </row>
    <row r="11" spans="1:21" ht="29.25" customHeight="1" x14ac:dyDescent="0.25">
      <c r="A11" s="77">
        <v>5</v>
      </c>
      <c r="B11" s="85" t="s">
        <v>8</v>
      </c>
      <c r="C11" s="72">
        <v>1567516.1</v>
      </c>
      <c r="D11" s="72">
        <v>1121123.6000000001</v>
      </c>
      <c r="E11" s="72">
        <v>1006248</v>
      </c>
      <c r="F11" s="71">
        <f t="shared" si="1"/>
        <v>71.522302067583226</v>
      </c>
      <c r="G11" s="71">
        <f t="shared" si="2"/>
        <v>64.193790417846415</v>
      </c>
      <c r="H11" s="71">
        <f t="shared" si="3"/>
        <v>89.753529405678364</v>
      </c>
      <c r="I11" s="73">
        <f>C11*100/C5</f>
        <v>25.345108714281629</v>
      </c>
      <c r="J11" s="73">
        <f>D11*100/D5</f>
        <v>26.344012761221379</v>
      </c>
      <c r="K11" s="78">
        <f>E11*100/E5</f>
        <v>20.5671924819971</v>
      </c>
      <c r="M11" s="119"/>
    </row>
    <row r="12" spans="1:21" ht="54" customHeight="1" x14ac:dyDescent="0.25">
      <c r="A12" s="79">
        <v>6</v>
      </c>
      <c r="B12" s="86" t="s">
        <v>9</v>
      </c>
      <c r="C12" s="74">
        <v>-74581</v>
      </c>
      <c r="D12" s="74">
        <v>-41700</v>
      </c>
      <c r="E12" s="74">
        <v>-65000</v>
      </c>
      <c r="F12" s="71">
        <f t="shared" si="1"/>
        <v>55.912363738753832</v>
      </c>
      <c r="G12" s="71">
        <f t="shared" si="2"/>
        <v>87.153564580791354</v>
      </c>
      <c r="H12" s="71">
        <f t="shared" si="3"/>
        <v>155.87529976019187</v>
      </c>
      <c r="I12" s="71">
        <f>C12*100/C5</f>
        <v>-1.2058973767604926</v>
      </c>
      <c r="J12" s="71">
        <f>D12*100/D5</f>
        <v>-0.979861035966892</v>
      </c>
      <c r="K12" s="76">
        <f>E12*100/E5</f>
        <v>-1.3285666270440404</v>
      </c>
      <c r="M12" s="119"/>
    </row>
    <row r="13" spans="1:21" ht="36.75" customHeight="1" thickBot="1" x14ac:dyDescent="0.3">
      <c r="A13" s="80">
        <v>7</v>
      </c>
      <c r="B13" s="87" t="s">
        <v>161</v>
      </c>
      <c r="C13" s="81">
        <v>1371985.5</v>
      </c>
      <c r="D13" s="81">
        <v>1349022.1</v>
      </c>
      <c r="E13" s="81">
        <v>1386208.5</v>
      </c>
      <c r="F13" s="71">
        <f t="shared" si="1"/>
        <v>98.326265109944671</v>
      </c>
      <c r="G13" s="71">
        <f t="shared" si="2"/>
        <v>101.03667276366988</v>
      </c>
      <c r="H13" s="71">
        <f t="shared" si="3"/>
        <v>102.7565449076038</v>
      </c>
      <c r="I13" s="82">
        <f>C13*100/C5</f>
        <v>22.183581815789985</v>
      </c>
      <c r="J13" s="82">
        <f>D13*100/D5</f>
        <v>31.699141305713002</v>
      </c>
      <c r="K13" s="83">
        <f>E13*100/E5</f>
        <v>28.333390018842749</v>
      </c>
      <c r="M13" s="119"/>
      <c r="O13" s="13" t="s">
        <v>141</v>
      </c>
    </row>
    <row r="15" spans="1:21" x14ac:dyDescent="0.25">
      <c r="D15" s="21"/>
      <c r="E15" s="21"/>
    </row>
    <row r="16" spans="1:21" x14ac:dyDescent="0.25">
      <c r="B16" s="125"/>
      <c r="C16" s="125"/>
      <c r="D16" s="125"/>
      <c r="E16" s="125"/>
      <c r="F16" s="125"/>
      <c r="G16" s="125"/>
      <c r="H16" s="125"/>
      <c r="I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</row>
    <row r="17" spans="3:9" x14ac:dyDescent="0.25">
      <c r="C17" s="21"/>
      <c r="D17" s="21"/>
      <c r="F17" s="21"/>
      <c r="I17" s="21"/>
    </row>
    <row r="18" spans="3:9" x14ac:dyDescent="0.25">
      <c r="C18" s="21"/>
    </row>
    <row r="19" spans="3:9" x14ac:dyDescent="0.25">
      <c r="C19" s="21"/>
      <c r="E19" s="21"/>
    </row>
    <row r="20" spans="3:9" x14ac:dyDescent="0.25">
      <c r="E20" s="112"/>
      <c r="G20" s="21"/>
    </row>
  </sheetData>
  <mergeCells count="14">
    <mergeCell ref="A1:K1"/>
    <mergeCell ref="A3:A4"/>
    <mergeCell ref="B3:B4"/>
    <mergeCell ref="C3:C4"/>
    <mergeCell ref="D3:D4"/>
    <mergeCell ref="E3:E4"/>
    <mergeCell ref="F3:F4"/>
    <mergeCell ref="A2:K2"/>
    <mergeCell ref="L2:U2"/>
    <mergeCell ref="B16:I16"/>
    <mergeCell ref="K16:T16"/>
    <mergeCell ref="H3:H4"/>
    <mergeCell ref="I3:K3"/>
    <mergeCell ref="G3:G4"/>
  </mergeCells>
  <printOptions horizontalCentered="1"/>
  <pageMargins left="0.2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"/>
  <sheetViews>
    <sheetView workbookViewId="0">
      <selection activeCell="J9" sqref="J9"/>
    </sheetView>
  </sheetViews>
  <sheetFormatPr defaultRowHeight="15" x14ac:dyDescent="0.25"/>
  <cols>
    <col min="1" max="1" width="4.5703125" customWidth="1"/>
    <col min="2" max="2" width="37.5703125" customWidth="1"/>
    <col min="6" max="6" width="9.28515625" customWidth="1"/>
    <col min="7" max="7" width="11.28515625" customWidth="1"/>
    <col min="10" max="10" width="15" customWidth="1"/>
  </cols>
  <sheetData>
    <row r="1" spans="1:17" ht="72" customHeight="1" x14ac:dyDescent="0.35">
      <c r="A1" s="168" t="s">
        <v>139</v>
      </c>
      <c r="B1" s="168"/>
      <c r="C1" s="168"/>
      <c r="D1" s="168"/>
      <c r="E1" s="168"/>
      <c r="F1" s="168"/>
      <c r="G1" s="168"/>
      <c r="H1" s="3"/>
    </row>
    <row r="2" spans="1:17" ht="15.75" thickBot="1" x14ac:dyDescent="0.3"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35.25" customHeight="1" x14ac:dyDescent="0.25">
      <c r="A3" s="165" t="s">
        <v>1</v>
      </c>
      <c r="B3" s="165" t="s">
        <v>100</v>
      </c>
      <c r="C3" s="165" t="s">
        <v>242</v>
      </c>
      <c r="D3" s="165" t="s">
        <v>243</v>
      </c>
      <c r="E3" s="165" t="s">
        <v>247</v>
      </c>
      <c r="F3" s="165" t="s">
        <v>233</v>
      </c>
      <c r="G3" s="165" t="s">
        <v>249</v>
      </c>
      <c r="H3" s="1"/>
    </row>
    <row r="4" spans="1:17" ht="15.75" thickBot="1" x14ac:dyDescent="0.3">
      <c r="A4" s="166"/>
      <c r="B4" s="166"/>
      <c r="C4" s="166"/>
      <c r="D4" s="166"/>
      <c r="E4" s="166"/>
      <c r="F4" s="166"/>
      <c r="G4" s="166"/>
      <c r="H4" s="1"/>
    </row>
    <row r="5" spans="1:17" ht="27" customHeight="1" thickBot="1" x14ac:dyDescent="0.3">
      <c r="A5" s="30">
        <v>1</v>
      </c>
      <c r="B5" s="31" t="s">
        <v>101</v>
      </c>
      <c r="C5" s="58">
        <v>519141.2</v>
      </c>
      <c r="D5" s="58">
        <v>758000</v>
      </c>
      <c r="E5" s="57">
        <v>827000</v>
      </c>
      <c r="F5" s="66">
        <f>D5*100/C5</f>
        <v>146.01037251522322</v>
      </c>
      <c r="G5" s="66">
        <f>E5*100/D5</f>
        <v>109.10290237467018</v>
      </c>
      <c r="H5" s="1"/>
    </row>
    <row r="6" spans="1:17" ht="39.75" customHeight="1" thickBot="1" x14ac:dyDescent="0.3">
      <c r="A6" s="30">
        <v>2</v>
      </c>
      <c r="B6" s="31" t="s">
        <v>102</v>
      </c>
      <c r="C6" s="58">
        <v>10.3</v>
      </c>
      <c r="D6" s="58">
        <v>17.8</v>
      </c>
      <c r="E6" s="57">
        <v>20</v>
      </c>
      <c r="F6" s="66">
        <f>D6/C6*100</f>
        <v>172.8155339805825</v>
      </c>
      <c r="G6" s="66">
        <f>E6*100/D6</f>
        <v>112.35955056179775</v>
      </c>
      <c r="H6" s="1"/>
    </row>
    <row r="7" spans="1:17" ht="29.45" customHeight="1" thickBot="1" x14ac:dyDescent="0.3">
      <c r="A7" s="30">
        <v>3</v>
      </c>
      <c r="B7" s="31" t="s">
        <v>103</v>
      </c>
      <c r="C7" s="58">
        <v>0</v>
      </c>
      <c r="D7" s="58">
        <v>0</v>
      </c>
      <c r="E7" s="57">
        <v>0</v>
      </c>
      <c r="F7" s="66">
        <v>0</v>
      </c>
      <c r="G7" s="66">
        <v>0</v>
      </c>
      <c r="H7" s="1"/>
    </row>
    <row r="8" spans="1:17" ht="41.25" customHeight="1" thickBot="1" x14ac:dyDescent="0.3">
      <c r="A8" s="30">
        <v>4</v>
      </c>
      <c r="B8" s="31" t="s">
        <v>104</v>
      </c>
      <c r="C8" s="58">
        <v>0</v>
      </c>
      <c r="D8" s="58">
        <v>0</v>
      </c>
      <c r="E8" s="57">
        <v>0</v>
      </c>
      <c r="F8" s="66">
        <v>0</v>
      </c>
      <c r="G8" s="66">
        <v>0</v>
      </c>
      <c r="H8" s="1"/>
    </row>
    <row r="10" spans="1:17" ht="18" x14ac:dyDescent="0.25">
      <c r="A10" s="167"/>
      <c r="B10" s="167"/>
      <c r="C10" s="167"/>
      <c r="D10" s="167"/>
      <c r="E10" s="167"/>
      <c r="F10" s="167"/>
      <c r="G10" s="167"/>
    </row>
    <row r="11" spans="1:17" ht="15.75" x14ac:dyDescent="0.3">
      <c r="A11" s="148"/>
      <c r="B11" s="148"/>
      <c r="C11" s="148"/>
      <c r="D11" s="148"/>
      <c r="E11" s="148"/>
      <c r="F11" s="148"/>
      <c r="G11" s="148"/>
    </row>
  </sheetData>
  <mergeCells count="11">
    <mergeCell ref="H2:Q2"/>
    <mergeCell ref="G3:G4"/>
    <mergeCell ref="A10:G10"/>
    <mergeCell ref="A11:G11"/>
    <mergeCell ref="A1:G1"/>
    <mergeCell ref="A3:A4"/>
    <mergeCell ref="B3:B4"/>
    <mergeCell ref="C3:C4"/>
    <mergeCell ref="D3:D4"/>
    <mergeCell ref="E3:E4"/>
    <mergeCell ref="F3:F4"/>
  </mergeCells>
  <pageMargins left="0.45" right="0.38" top="0.32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7"/>
  <sheetViews>
    <sheetView topLeftCell="A10" workbookViewId="0">
      <selection activeCell="L8" sqref="L8"/>
    </sheetView>
  </sheetViews>
  <sheetFormatPr defaultColWidth="8.85546875" defaultRowHeight="15" x14ac:dyDescent="0.25"/>
  <cols>
    <col min="1" max="1" width="5.140625" style="13" customWidth="1"/>
    <col min="2" max="2" width="37.85546875" style="13" customWidth="1"/>
    <col min="3" max="3" width="9.7109375" style="13" customWidth="1"/>
    <col min="4" max="4" width="9.5703125" style="13" customWidth="1"/>
    <col min="5" max="5" width="9.7109375" style="13" customWidth="1"/>
    <col min="6" max="16384" width="8.85546875" style="13"/>
  </cols>
  <sheetData>
    <row r="1" spans="1:17" ht="54" customHeight="1" x14ac:dyDescent="0.25">
      <c r="A1" s="169" t="s">
        <v>137</v>
      </c>
      <c r="B1" s="169"/>
      <c r="C1" s="169"/>
      <c r="D1" s="169"/>
      <c r="E1" s="169"/>
      <c r="F1" s="169"/>
      <c r="G1" s="169"/>
    </row>
    <row r="2" spans="1:17" ht="39" customHeight="1" x14ac:dyDescent="0.25">
      <c r="A2" s="170" t="s">
        <v>105</v>
      </c>
      <c r="B2" s="170"/>
      <c r="C2" s="170"/>
      <c r="D2" s="170"/>
      <c r="E2" s="170"/>
      <c r="F2" s="170"/>
      <c r="G2" s="170"/>
    </row>
    <row r="3" spans="1:17" ht="14.45" customHeight="1" x14ac:dyDescent="0.3">
      <c r="A3" s="139" t="s">
        <v>156</v>
      </c>
      <c r="B3" s="139"/>
      <c r="C3" s="139"/>
      <c r="D3" s="139"/>
      <c r="E3" s="139"/>
      <c r="F3" s="139"/>
      <c r="G3" s="139"/>
    </row>
    <row r="4" spans="1:17" ht="41.25" customHeight="1" x14ac:dyDescent="0.25">
      <c r="A4" s="18" t="s">
        <v>1</v>
      </c>
      <c r="B4" s="18" t="s">
        <v>106</v>
      </c>
      <c r="C4" s="18" t="s">
        <v>242</v>
      </c>
      <c r="D4" s="18" t="s">
        <v>243</v>
      </c>
      <c r="E4" s="18" t="s">
        <v>247</v>
      </c>
      <c r="F4" s="18" t="s">
        <v>233</v>
      </c>
      <c r="G4" s="18" t="s">
        <v>249</v>
      </c>
    </row>
    <row r="5" spans="1:17" ht="22.5" customHeight="1" x14ac:dyDescent="0.25">
      <c r="A5" s="33"/>
      <c r="B5" s="16" t="s">
        <v>107</v>
      </c>
      <c r="C5" s="17">
        <f>C6+C7+C10+C11</f>
        <v>4211991.9000000004</v>
      </c>
      <c r="D5" s="17">
        <f t="shared" ref="D5:E5" si="0">D6+D7+D10+D11</f>
        <v>2750686.4000000004</v>
      </c>
      <c r="E5" s="17">
        <f t="shared" si="0"/>
        <v>3470285.3000000003</v>
      </c>
      <c r="F5" s="17">
        <f>D5*100/C5</f>
        <v>65.30607050787539</v>
      </c>
      <c r="G5" s="17">
        <f>E5*100/D5</f>
        <v>126.16070301579997</v>
      </c>
    </row>
    <row r="6" spans="1:17" ht="38.25" x14ac:dyDescent="0.25">
      <c r="A6" s="22">
        <v>1</v>
      </c>
      <c r="B6" s="35" t="s">
        <v>108</v>
      </c>
      <c r="C6" s="20">
        <v>1801101.2</v>
      </c>
      <c r="D6" s="20">
        <v>2396171.1</v>
      </c>
      <c r="E6" s="20">
        <v>2705497.7</v>
      </c>
      <c r="F6" s="20">
        <f>D6*100/C6</f>
        <v>133.03922622448977</v>
      </c>
      <c r="G6" s="20">
        <f>E6*100/D6</f>
        <v>112.90920335363363</v>
      </c>
    </row>
    <row r="7" spans="1:17" ht="38.25" x14ac:dyDescent="0.25">
      <c r="A7" s="22">
        <v>2</v>
      </c>
      <c r="B7" s="35" t="s">
        <v>109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</row>
    <row r="8" spans="1:17" ht="51" x14ac:dyDescent="0.25">
      <c r="A8" s="22"/>
      <c r="B8" s="59" t="s">
        <v>110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17" ht="25.5" x14ac:dyDescent="0.25">
      <c r="A9" s="22"/>
      <c r="B9" s="59" t="s">
        <v>111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17" ht="36" customHeight="1" x14ac:dyDescent="0.25">
      <c r="A10" s="22">
        <v>3</v>
      </c>
      <c r="B10" s="35" t="s">
        <v>138</v>
      </c>
      <c r="C10" s="20">
        <v>8933.2000000000007</v>
      </c>
      <c r="D10" s="20">
        <v>8933.2000000000007</v>
      </c>
      <c r="E10" s="20">
        <v>8933.2000000000007</v>
      </c>
      <c r="F10" s="20">
        <f t="shared" ref="F10:F11" si="1">D10*100/C10</f>
        <v>100</v>
      </c>
      <c r="G10" s="20">
        <f t="shared" ref="G10:G11" si="2">E10*100/D10</f>
        <v>100</v>
      </c>
    </row>
    <row r="11" spans="1:17" ht="38.450000000000003" customHeight="1" x14ac:dyDescent="0.25">
      <c r="A11" s="22">
        <v>4</v>
      </c>
      <c r="B11" s="35" t="s">
        <v>112</v>
      </c>
      <c r="C11" s="20">
        <v>2401957.5</v>
      </c>
      <c r="D11" s="20">
        <v>345582.1</v>
      </c>
      <c r="E11" s="20">
        <v>755854.39999999991</v>
      </c>
      <c r="F11" s="20">
        <f t="shared" si="1"/>
        <v>14.387519346199923</v>
      </c>
      <c r="G11" s="20">
        <f t="shared" si="2"/>
        <v>218.71919870849788</v>
      </c>
    </row>
    <row r="13" spans="1:17" ht="74.25" customHeight="1" x14ac:dyDescent="0.25">
      <c r="A13" s="170" t="s">
        <v>113</v>
      </c>
      <c r="B13" s="170"/>
      <c r="C13" s="170"/>
      <c r="D13" s="170"/>
      <c r="E13" s="170"/>
      <c r="F13" s="170"/>
      <c r="G13" s="170"/>
    </row>
    <row r="14" spans="1:17" ht="14.45" customHeight="1" thickBot="1" x14ac:dyDescent="0.35">
      <c r="A14" s="139" t="s">
        <v>156</v>
      </c>
      <c r="B14" s="139"/>
      <c r="C14" s="139"/>
      <c r="D14" s="139"/>
      <c r="E14" s="139"/>
      <c r="F14" s="139"/>
      <c r="G14" s="139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7" ht="51" x14ac:dyDescent="0.25">
      <c r="A15" s="18" t="s">
        <v>1</v>
      </c>
      <c r="B15" s="18" t="s">
        <v>57</v>
      </c>
      <c r="C15" s="92" t="s">
        <v>242</v>
      </c>
      <c r="D15" s="92" t="s">
        <v>243</v>
      </c>
      <c r="E15" s="92" t="s">
        <v>247</v>
      </c>
      <c r="F15" s="92" t="s">
        <v>233</v>
      </c>
      <c r="G15" s="93" t="s">
        <v>249</v>
      </c>
    </row>
    <row r="16" spans="1:17" ht="76.5" x14ac:dyDescent="0.25">
      <c r="A16" s="172"/>
      <c r="B16" s="32" t="s">
        <v>114</v>
      </c>
      <c r="C16" s="171">
        <v>5695.4</v>
      </c>
      <c r="D16" s="171">
        <v>5997</v>
      </c>
      <c r="E16" s="171">
        <v>5997</v>
      </c>
      <c r="F16" s="171">
        <f>D16*100/C16</f>
        <v>105.29550163289673</v>
      </c>
      <c r="G16" s="171">
        <f>E16*100/D16</f>
        <v>100</v>
      </c>
    </row>
    <row r="17" spans="1:7" ht="27" customHeight="1" x14ac:dyDescent="0.25">
      <c r="A17" s="172"/>
      <c r="B17" s="32" t="s">
        <v>115</v>
      </c>
      <c r="C17" s="171"/>
      <c r="D17" s="171"/>
      <c r="E17" s="171"/>
      <c r="F17" s="171"/>
      <c r="G17" s="171"/>
    </row>
  </sheetData>
  <mergeCells count="12">
    <mergeCell ref="G16:G17"/>
    <mergeCell ref="A3:G3"/>
    <mergeCell ref="A16:A17"/>
    <mergeCell ref="C16:C17"/>
    <mergeCell ref="D16:D17"/>
    <mergeCell ref="E16:E17"/>
    <mergeCell ref="F16:F17"/>
    <mergeCell ref="H14:Q14"/>
    <mergeCell ref="A1:G1"/>
    <mergeCell ref="A2:G2"/>
    <mergeCell ref="A14:G14"/>
    <mergeCell ref="A13:G13"/>
  </mergeCells>
  <pageMargins left="0.34" right="0.3" top="0.34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3"/>
  <sheetViews>
    <sheetView topLeftCell="A16" zoomScaleNormal="100" workbookViewId="0">
      <selection activeCell="E16" sqref="E16"/>
    </sheetView>
  </sheetViews>
  <sheetFormatPr defaultColWidth="8.85546875" defaultRowHeight="15" x14ac:dyDescent="0.25"/>
  <cols>
    <col min="1" max="1" width="4.7109375" style="14" customWidth="1"/>
    <col min="2" max="2" width="33.28515625" style="13" customWidth="1"/>
    <col min="3" max="5" width="8.85546875" style="13"/>
    <col min="6" max="6" width="10.140625" style="13" bestFit="1" customWidth="1"/>
    <col min="7" max="7" width="10" style="13" bestFit="1" customWidth="1"/>
    <col min="8" max="16384" width="8.85546875" style="13"/>
  </cols>
  <sheetData>
    <row r="1" spans="1:17" ht="52.9" customHeight="1" x14ac:dyDescent="0.25">
      <c r="A1" s="169" t="s">
        <v>116</v>
      </c>
      <c r="B1" s="169"/>
      <c r="C1" s="169"/>
      <c r="D1" s="169"/>
      <c r="E1" s="169"/>
      <c r="F1" s="169"/>
      <c r="G1" s="169"/>
    </row>
    <row r="2" spans="1:17" ht="17.25" x14ac:dyDescent="0.3">
      <c r="A2" s="174" t="s">
        <v>117</v>
      </c>
      <c r="B2" s="174"/>
      <c r="C2" s="174"/>
      <c r="D2" s="174"/>
      <c r="E2" s="174"/>
      <c r="F2" s="174"/>
      <c r="G2" s="174"/>
    </row>
    <row r="3" spans="1:17" x14ac:dyDescent="0.25">
      <c r="A3" s="140" t="s">
        <v>125</v>
      </c>
      <c r="B3" s="140"/>
      <c r="C3" s="140"/>
      <c r="D3" s="140"/>
      <c r="E3" s="140"/>
      <c r="F3" s="140"/>
      <c r="G3" s="140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38.25" x14ac:dyDescent="0.25">
      <c r="A4" s="18" t="s">
        <v>1</v>
      </c>
      <c r="B4" s="18" t="s">
        <v>118</v>
      </c>
      <c r="C4" s="18" t="s">
        <v>242</v>
      </c>
      <c r="D4" s="18" t="s">
        <v>243</v>
      </c>
      <c r="E4" s="18" t="s">
        <v>247</v>
      </c>
      <c r="F4" s="18" t="s">
        <v>233</v>
      </c>
      <c r="G4" s="18" t="s">
        <v>249</v>
      </c>
    </row>
    <row r="5" spans="1:17" ht="25.5" x14ac:dyDescent="0.25">
      <c r="A5" s="22"/>
      <c r="B5" s="24" t="s">
        <v>119</v>
      </c>
      <c r="C5" s="63">
        <f>SUM(C6:C9)</f>
        <v>14328</v>
      </c>
      <c r="D5" s="67">
        <f t="shared" ref="D5:E5" si="0">SUM(D6:D9)</f>
        <v>0</v>
      </c>
      <c r="E5" s="67">
        <f t="shared" si="0"/>
        <v>0</v>
      </c>
      <c r="F5" s="62">
        <v>0</v>
      </c>
      <c r="G5" s="62">
        <v>0</v>
      </c>
    </row>
    <row r="6" spans="1:17" ht="40.9" customHeight="1" x14ac:dyDescent="0.25">
      <c r="A6" s="22" t="s">
        <v>149</v>
      </c>
      <c r="B6" s="35" t="s">
        <v>120</v>
      </c>
      <c r="C6" s="28">
        <v>0</v>
      </c>
      <c r="D6" s="28">
        <v>0</v>
      </c>
      <c r="E6" s="28">
        <v>0</v>
      </c>
      <c r="F6" s="62">
        <v>0</v>
      </c>
      <c r="G6" s="62">
        <v>0</v>
      </c>
    </row>
    <row r="7" spans="1:17" ht="42" customHeight="1" x14ac:dyDescent="0.25">
      <c r="A7" s="22" t="s">
        <v>150</v>
      </c>
      <c r="B7" s="35" t="s">
        <v>121</v>
      </c>
      <c r="C7" s="28">
        <v>0</v>
      </c>
      <c r="D7" s="28">
        <v>0</v>
      </c>
      <c r="E7" s="28">
        <v>0</v>
      </c>
      <c r="F7" s="62">
        <v>0</v>
      </c>
      <c r="G7" s="62">
        <v>0</v>
      </c>
    </row>
    <row r="8" spans="1:17" ht="43.5" customHeight="1" x14ac:dyDescent="0.25">
      <c r="A8" s="22" t="s">
        <v>151</v>
      </c>
      <c r="B8" s="35" t="s">
        <v>122</v>
      </c>
      <c r="C8" s="28">
        <v>0</v>
      </c>
      <c r="D8" s="28">
        <v>0</v>
      </c>
      <c r="E8" s="28">
        <v>0</v>
      </c>
      <c r="F8" s="62">
        <v>0</v>
      </c>
      <c r="G8" s="62">
        <v>0</v>
      </c>
    </row>
    <row r="9" spans="1:17" ht="39.6" customHeight="1" x14ac:dyDescent="0.25">
      <c r="A9" s="22" t="s">
        <v>152</v>
      </c>
      <c r="B9" s="35" t="s">
        <v>123</v>
      </c>
      <c r="C9" s="20">
        <v>14328</v>
      </c>
      <c r="D9" s="28">
        <v>0</v>
      </c>
      <c r="E9" s="28">
        <v>0</v>
      </c>
      <c r="F9" s="62">
        <v>0</v>
      </c>
      <c r="G9" s="62">
        <v>0</v>
      </c>
    </row>
    <row r="11" spans="1:17" ht="23.25" customHeight="1" x14ac:dyDescent="0.25">
      <c r="A11" s="175" t="s">
        <v>124</v>
      </c>
      <c r="B11" s="175"/>
      <c r="C11" s="175"/>
      <c r="D11" s="175"/>
      <c r="E11" s="175"/>
      <c r="F11" s="175"/>
      <c r="G11" s="175"/>
    </row>
    <row r="12" spans="1:17" ht="15.75" thickBot="1" x14ac:dyDescent="0.3">
      <c r="A12" s="173" t="s">
        <v>125</v>
      </c>
      <c r="B12" s="173"/>
      <c r="C12" s="173"/>
      <c r="D12" s="173"/>
      <c r="E12" s="173"/>
      <c r="F12" s="173"/>
      <c r="G12" s="173"/>
    </row>
    <row r="13" spans="1:17" ht="38.25" x14ac:dyDescent="0.25">
      <c r="A13" s="23" t="s">
        <v>1</v>
      </c>
      <c r="B13" s="23" t="s">
        <v>118</v>
      </c>
      <c r="C13" s="92" t="s">
        <v>242</v>
      </c>
      <c r="D13" s="92" t="s">
        <v>243</v>
      </c>
      <c r="E13" s="92" t="s">
        <v>247</v>
      </c>
      <c r="F13" s="92" t="s">
        <v>233</v>
      </c>
      <c r="G13" s="93" t="s">
        <v>249</v>
      </c>
    </row>
    <row r="14" spans="1:17" ht="27" customHeight="1" x14ac:dyDescent="0.25">
      <c r="A14" s="28"/>
      <c r="B14" s="32" t="s">
        <v>126</v>
      </c>
      <c r="C14" s="63">
        <f>C15+C16</f>
        <v>463655.3</v>
      </c>
      <c r="D14" s="63">
        <f t="shared" ref="D14:E14" si="1">D15+D16</f>
        <v>150000</v>
      </c>
      <c r="E14" s="67">
        <f t="shared" si="1"/>
        <v>30000</v>
      </c>
      <c r="F14" s="62">
        <f>D14*100/C14</f>
        <v>32.351619834821257</v>
      </c>
      <c r="G14" s="68">
        <f>E14*100/D14</f>
        <v>20</v>
      </c>
    </row>
    <row r="15" spans="1:17" ht="23.25" customHeight="1" x14ac:dyDescent="0.25">
      <c r="A15" s="28" t="s">
        <v>153</v>
      </c>
      <c r="B15" s="117" t="s">
        <v>127</v>
      </c>
      <c r="C15" s="20">
        <v>30000</v>
      </c>
      <c r="D15" s="20">
        <v>30000</v>
      </c>
      <c r="E15" s="20">
        <v>30000</v>
      </c>
      <c r="F15" s="68">
        <f t="shared" ref="F15:F16" si="2">D15*100/C15</f>
        <v>100</v>
      </c>
      <c r="G15" s="68">
        <f t="shared" ref="G15" si="3">E15*100/D15</f>
        <v>100</v>
      </c>
    </row>
    <row r="16" spans="1:17" ht="27.75" customHeight="1" x14ac:dyDescent="0.25">
      <c r="A16" s="28" t="s">
        <v>154</v>
      </c>
      <c r="B16" s="34" t="s">
        <v>128</v>
      </c>
      <c r="C16" s="20">
        <v>433655.3</v>
      </c>
      <c r="D16" s="20">
        <v>120000</v>
      </c>
      <c r="E16" s="20">
        <v>0</v>
      </c>
      <c r="F16" s="62">
        <f t="shared" si="2"/>
        <v>27.671747583852891</v>
      </c>
      <c r="G16" s="68">
        <v>0</v>
      </c>
    </row>
    <row r="18" spans="1:7" ht="35.25" customHeight="1" x14ac:dyDescent="0.25">
      <c r="A18" s="170" t="s">
        <v>129</v>
      </c>
      <c r="B18" s="170"/>
      <c r="C18" s="170"/>
      <c r="D18" s="170"/>
      <c r="E18" s="170"/>
      <c r="F18" s="170"/>
      <c r="G18" s="170"/>
    </row>
    <row r="19" spans="1:7" ht="15" customHeight="1" thickBot="1" x14ac:dyDescent="0.3">
      <c r="A19" s="173" t="s">
        <v>156</v>
      </c>
      <c r="B19" s="173"/>
      <c r="C19" s="173"/>
      <c r="D19" s="173"/>
      <c r="E19" s="173"/>
      <c r="F19" s="173"/>
      <c r="G19" s="173"/>
    </row>
    <row r="20" spans="1:7" ht="38.25" x14ac:dyDescent="0.25">
      <c r="A20" s="18" t="s">
        <v>1</v>
      </c>
      <c r="B20" s="18" t="s">
        <v>118</v>
      </c>
      <c r="C20" s="92" t="s">
        <v>242</v>
      </c>
      <c r="D20" s="92" t="s">
        <v>243</v>
      </c>
      <c r="E20" s="92" t="s">
        <v>247</v>
      </c>
      <c r="F20" s="92" t="s">
        <v>233</v>
      </c>
      <c r="G20" s="93" t="s">
        <v>249</v>
      </c>
    </row>
    <row r="21" spans="1:7" ht="40.9" customHeight="1" x14ac:dyDescent="0.25">
      <c r="A21" s="22"/>
      <c r="B21" s="24" t="s">
        <v>130</v>
      </c>
      <c r="C21" s="69">
        <f>C22+C23</f>
        <v>0</v>
      </c>
      <c r="D21" s="69">
        <f t="shared" ref="D21:E21" si="4">D22+D23</f>
        <v>0</v>
      </c>
      <c r="E21" s="69">
        <f t="shared" si="4"/>
        <v>0</v>
      </c>
      <c r="F21" s="68">
        <v>0</v>
      </c>
      <c r="G21" s="68">
        <v>0</v>
      </c>
    </row>
    <row r="22" spans="1:7" ht="39" customHeight="1" x14ac:dyDescent="0.25">
      <c r="A22" s="22" t="s">
        <v>149</v>
      </c>
      <c r="B22" s="35" t="s">
        <v>131</v>
      </c>
      <c r="C22" s="22">
        <v>0</v>
      </c>
      <c r="D22" s="22">
        <v>0</v>
      </c>
      <c r="E22" s="22">
        <v>0</v>
      </c>
      <c r="F22" s="68">
        <v>0</v>
      </c>
      <c r="G22" s="68">
        <v>0</v>
      </c>
    </row>
    <row r="23" spans="1:7" ht="37.9" customHeight="1" x14ac:dyDescent="0.25">
      <c r="A23" s="22" t="s">
        <v>150</v>
      </c>
      <c r="B23" s="35" t="s">
        <v>132</v>
      </c>
      <c r="C23" s="22">
        <v>0</v>
      </c>
      <c r="D23" s="22">
        <v>0</v>
      </c>
      <c r="E23" s="22">
        <v>0</v>
      </c>
      <c r="F23" s="68">
        <v>0</v>
      </c>
      <c r="G23" s="68">
        <v>0</v>
      </c>
    </row>
  </sheetData>
  <mergeCells count="8">
    <mergeCell ref="H3:Q3"/>
    <mergeCell ref="A19:G19"/>
    <mergeCell ref="A18:G18"/>
    <mergeCell ref="A1:G1"/>
    <mergeCell ref="A2:G2"/>
    <mergeCell ref="A11:G11"/>
    <mergeCell ref="A3:G3"/>
    <mergeCell ref="A12:G12"/>
  </mergeCells>
  <pageMargins left="0.55000000000000004" right="0.4" top="0.26" bottom="0.2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21"/>
  <sheetViews>
    <sheetView topLeftCell="A255" workbookViewId="0">
      <selection activeCell="P324" sqref="O324:P324"/>
    </sheetView>
  </sheetViews>
  <sheetFormatPr defaultColWidth="8.85546875" defaultRowHeight="15" x14ac:dyDescent="0.25"/>
  <cols>
    <col min="1" max="1" width="5.85546875" style="13" customWidth="1"/>
    <col min="2" max="2" width="35" style="13" customWidth="1"/>
    <col min="3" max="3" width="9.140625" style="13" customWidth="1"/>
    <col min="4" max="4" width="8.7109375" style="13" customWidth="1"/>
    <col min="5" max="5" width="9.28515625" style="13" customWidth="1"/>
    <col min="6" max="6" width="11" style="13" customWidth="1"/>
    <col min="7" max="7" width="12.28515625" style="13" customWidth="1"/>
    <col min="8" max="9" width="8.85546875" style="13"/>
    <col min="10" max="10" width="9.5703125" style="13" bestFit="1" customWidth="1"/>
    <col min="11" max="13" width="8.85546875" style="13"/>
    <col min="14" max="14" width="19.140625" style="13" customWidth="1"/>
    <col min="15" max="16384" width="8.85546875" style="13"/>
  </cols>
  <sheetData>
    <row r="1" spans="1:17" ht="108" customHeight="1" x14ac:dyDescent="0.35">
      <c r="A1" s="179" t="s">
        <v>133</v>
      </c>
      <c r="B1" s="179"/>
      <c r="C1" s="179"/>
      <c r="D1" s="179"/>
      <c r="E1" s="179"/>
      <c r="F1" s="179"/>
      <c r="G1" s="179"/>
    </row>
    <row r="2" spans="1:17" ht="9" customHeight="1" x14ac:dyDescent="0.35">
      <c r="A2" s="36"/>
      <c r="B2" s="36"/>
      <c r="C2" s="36"/>
      <c r="D2" s="36"/>
      <c r="E2" s="36"/>
      <c r="F2" s="36"/>
      <c r="G2" s="3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28.5" customHeight="1" thickBot="1" x14ac:dyDescent="0.3">
      <c r="B3" s="178" t="s">
        <v>231</v>
      </c>
      <c r="C3" s="178"/>
      <c r="D3" s="178"/>
      <c r="E3" s="178"/>
      <c r="F3" s="178"/>
      <c r="G3" s="178"/>
    </row>
    <row r="4" spans="1:17" ht="39.6" customHeight="1" x14ac:dyDescent="0.25">
      <c r="A4" s="88" t="s">
        <v>1</v>
      </c>
      <c r="B4" s="89" t="s">
        <v>100</v>
      </c>
      <c r="C4" s="92" t="s">
        <v>242</v>
      </c>
      <c r="D4" s="92" t="s">
        <v>243</v>
      </c>
      <c r="E4" s="92" t="s">
        <v>247</v>
      </c>
      <c r="F4" s="92" t="s">
        <v>233</v>
      </c>
      <c r="G4" s="93" t="s">
        <v>249</v>
      </c>
      <c r="H4" s="37"/>
    </row>
    <row r="5" spans="1:17" ht="51" customHeight="1" x14ac:dyDescent="0.25">
      <c r="A5" s="77">
        <v>1</v>
      </c>
      <c r="B5" s="19" t="s">
        <v>142</v>
      </c>
      <c r="C5" s="22">
        <v>138</v>
      </c>
      <c r="D5" s="22">
        <v>159</v>
      </c>
      <c r="E5" s="22">
        <v>159</v>
      </c>
      <c r="F5" s="90">
        <f>D5/C5*100</f>
        <v>115.21739130434783</v>
      </c>
      <c r="G5" s="113">
        <f>E5*100/D5</f>
        <v>100</v>
      </c>
      <c r="H5" s="37"/>
    </row>
    <row r="6" spans="1:17" ht="21.75" customHeight="1" x14ac:dyDescent="0.25">
      <c r="A6" s="77"/>
      <c r="B6" s="99" t="s">
        <v>195</v>
      </c>
      <c r="C6" s="22">
        <v>111</v>
      </c>
      <c r="D6" s="22">
        <v>125</v>
      </c>
      <c r="E6" s="22">
        <v>125</v>
      </c>
      <c r="F6" s="90">
        <f t="shared" ref="F6:F33" si="0">D6/C6*100</f>
        <v>112.61261261261262</v>
      </c>
      <c r="G6" s="114">
        <f t="shared" ref="G6:G33" si="1">E6*100/D6</f>
        <v>100</v>
      </c>
      <c r="H6" s="37"/>
    </row>
    <row r="7" spans="1:17" ht="21.75" customHeight="1" x14ac:dyDescent="0.25">
      <c r="A7" s="77"/>
      <c r="B7" s="100" t="s">
        <v>196</v>
      </c>
      <c r="C7" s="22">
        <v>1</v>
      </c>
      <c r="D7" s="22">
        <v>1</v>
      </c>
      <c r="E7" s="22">
        <v>1</v>
      </c>
      <c r="F7" s="69">
        <f t="shared" si="0"/>
        <v>100</v>
      </c>
      <c r="G7" s="101">
        <f t="shared" si="1"/>
        <v>100</v>
      </c>
      <c r="H7" s="37"/>
    </row>
    <row r="8" spans="1:17" ht="21.75" customHeight="1" x14ac:dyDescent="0.25">
      <c r="A8" s="77"/>
      <c r="B8" s="100" t="s">
        <v>197</v>
      </c>
      <c r="C8" s="22">
        <v>1</v>
      </c>
      <c r="D8" s="22">
        <v>1</v>
      </c>
      <c r="E8" s="22">
        <v>1</v>
      </c>
      <c r="F8" s="69">
        <f t="shared" si="0"/>
        <v>100</v>
      </c>
      <c r="G8" s="101">
        <f t="shared" si="1"/>
        <v>100</v>
      </c>
      <c r="H8" s="37"/>
    </row>
    <row r="9" spans="1:17" ht="21.75" customHeight="1" x14ac:dyDescent="0.25">
      <c r="A9" s="77"/>
      <c r="B9" s="100" t="s">
        <v>198</v>
      </c>
      <c r="C9" s="22">
        <v>1</v>
      </c>
      <c r="D9" s="22">
        <v>1</v>
      </c>
      <c r="E9" s="22">
        <v>1</v>
      </c>
      <c r="F9" s="90">
        <f t="shared" si="0"/>
        <v>100</v>
      </c>
      <c r="G9" s="120">
        <f t="shared" si="1"/>
        <v>100</v>
      </c>
      <c r="H9" s="37"/>
    </row>
    <row r="10" spans="1:17" ht="21.75" customHeight="1" x14ac:dyDescent="0.25">
      <c r="A10" s="77"/>
      <c r="B10" s="100" t="s">
        <v>199</v>
      </c>
      <c r="C10" s="22">
        <v>1</v>
      </c>
      <c r="D10" s="22">
        <v>1</v>
      </c>
      <c r="E10" s="22">
        <v>1</v>
      </c>
      <c r="F10" s="69">
        <f t="shared" si="0"/>
        <v>100</v>
      </c>
      <c r="G10" s="101">
        <f t="shared" si="1"/>
        <v>100</v>
      </c>
      <c r="H10" s="37"/>
    </row>
    <row r="11" spans="1:17" ht="21.75" customHeight="1" x14ac:dyDescent="0.25">
      <c r="A11" s="77"/>
      <c r="B11" s="100" t="s">
        <v>200</v>
      </c>
      <c r="C11" s="22">
        <v>1</v>
      </c>
      <c r="D11" s="22">
        <v>1</v>
      </c>
      <c r="E11" s="22">
        <v>1</v>
      </c>
      <c r="F11" s="69">
        <f t="shared" si="0"/>
        <v>100</v>
      </c>
      <c r="G11" s="101">
        <f t="shared" si="1"/>
        <v>100</v>
      </c>
      <c r="H11" s="37"/>
    </row>
    <row r="12" spans="1:17" ht="21.75" customHeight="1" x14ac:dyDescent="0.25">
      <c r="A12" s="77"/>
      <c r="B12" s="100" t="s">
        <v>201</v>
      </c>
      <c r="C12" s="22">
        <v>1</v>
      </c>
      <c r="D12" s="22">
        <v>1</v>
      </c>
      <c r="E12" s="22">
        <v>1</v>
      </c>
      <c r="F12" s="69">
        <f t="shared" si="0"/>
        <v>100</v>
      </c>
      <c r="G12" s="101">
        <f t="shared" si="1"/>
        <v>100</v>
      </c>
      <c r="H12" s="37"/>
    </row>
    <row r="13" spans="1:17" ht="21.75" customHeight="1" x14ac:dyDescent="0.25">
      <c r="A13" s="77"/>
      <c r="B13" s="100" t="s">
        <v>202</v>
      </c>
      <c r="C13" s="22">
        <v>1</v>
      </c>
      <c r="D13" s="22">
        <v>1</v>
      </c>
      <c r="E13" s="22">
        <v>1</v>
      </c>
      <c r="F13" s="69">
        <f t="shared" si="0"/>
        <v>100</v>
      </c>
      <c r="G13" s="101">
        <f t="shared" si="1"/>
        <v>100</v>
      </c>
      <c r="H13" s="37"/>
    </row>
    <row r="14" spans="1:17" ht="21.75" customHeight="1" x14ac:dyDescent="0.25">
      <c r="A14" s="77"/>
      <c r="B14" s="100" t="s">
        <v>203</v>
      </c>
      <c r="C14" s="22">
        <v>1</v>
      </c>
      <c r="D14" s="22">
        <v>1</v>
      </c>
      <c r="E14" s="22">
        <v>1</v>
      </c>
      <c r="F14" s="69">
        <f t="shared" si="0"/>
        <v>100</v>
      </c>
      <c r="G14" s="101">
        <f t="shared" si="1"/>
        <v>100</v>
      </c>
      <c r="H14" s="37"/>
    </row>
    <row r="15" spans="1:17" ht="21.75" customHeight="1" x14ac:dyDescent="0.25">
      <c r="A15" s="77"/>
      <c r="B15" s="100" t="s">
        <v>204</v>
      </c>
      <c r="C15" s="22">
        <v>1</v>
      </c>
      <c r="D15" s="22">
        <v>1</v>
      </c>
      <c r="E15" s="22">
        <v>1</v>
      </c>
      <c r="F15" s="69">
        <f t="shared" si="0"/>
        <v>100</v>
      </c>
      <c r="G15" s="101">
        <f t="shared" si="1"/>
        <v>100</v>
      </c>
      <c r="H15" s="37"/>
    </row>
    <row r="16" spans="1:17" ht="21.75" customHeight="1" x14ac:dyDescent="0.25">
      <c r="A16" s="77"/>
      <c r="B16" s="100" t="s">
        <v>205</v>
      </c>
      <c r="C16" s="22">
        <v>1</v>
      </c>
      <c r="D16" s="22">
        <v>1</v>
      </c>
      <c r="E16" s="22">
        <v>1</v>
      </c>
      <c r="F16" s="69">
        <f t="shared" si="0"/>
        <v>100</v>
      </c>
      <c r="G16" s="101">
        <f t="shared" si="1"/>
        <v>100</v>
      </c>
      <c r="H16" s="37"/>
    </row>
    <row r="17" spans="1:8" ht="21.75" customHeight="1" x14ac:dyDescent="0.25">
      <c r="A17" s="77"/>
      <c r="B17" s="100" t="s">
        <v>206</v>
      </c>
      <c r="C17" s="22">
        <v>1</v>
      </c>
      <c r="D17" s="22">
        <v>1</v>
      </c>
      <c r="E17" s="22">
        <v>1</v>
      </c>
      <c r="F17" s="69">
        <f t="shared" si="0"/>
        <v>100</v>
      </c>
      <c r="G17" s="101">
        <f t="shared" si="1"/>
        <v>100</v>
      </c>
      <c r="H17" s="37"/>
    </row>
    <row r="18" spans="1:8" ht="21.75" customHeight="1" x14ac:dyDescent="0.25">
      <c r="A18" s="77"/>
      <c r="B18" s="100" t="s">
        <v>207</v>
      </c>
      <c r="C18" s="22">
        <v>1</v>
      </c>
      <c r="D18" s="22">
        <v>1</v>
      </c>
      <c r="E18" s="22">
        <v>1</v>
      </c>
      <c r="F18" s="69">
        <f t="shared" si="0"/>
        <v>100</v>
      </c>
      <c r="G18" s="101">
        <f t="shared" si="1"/>
        <v>100</v>
      </c>
      <c r="H18" s="37"/>
    </row>
    <row r="19" spans="1:8" ht="21.75" customHeight="1" x14ac:dyDescent="0.25">
      <c r="A19" s="77"/>
      <c r="B19" s="100" t="s">
        <v>208</v>
      </c>
      <c r="C19" s="22">
        <v>1</v>
      </c>
      <c r="D19" s="22">
        <v>1</v>
      </c>
      <c r="E19" s="22">
        <v>1</v>
      </c>
      <c r="F19" s="69">
        <f t="shared" si="0"/>
        <v>100</v>
      </c>
      <c r="G19" s="101">
        <f t="shared" si="1"/>
        <v>100</v>
      </c>
      <c r="H19" s="37"/>
    </row>
    <row r="20" spans="1:8" ht="21.75" customHeight="1" x14ac:dyDescent="0.25">
      <c r="A20" s="77"/>
      <c r="B20" s="100" t="s">
        <v>209</v>
      </c>
      <c r="C20" s="22">
        <v>1</v>
      </c>
      <c r="D20" s="22">
        <v>1</v>
      </c>
      <c r="E20" s="22">
        <v>1</v>
      </c>
      <c r="F20" s="69">
        <f t="shared" si="0"/>
        <v>100</v>
      </c>
      <c r="G20" s="101">
        <f t="shared" si="1"/>
        <v>100</v>
      </c>
      <c r="H20" s="37"/>
    </row>
    <row r="21" spans="1:8" ht="21.75" customHeight="1" x14ac:dyDescent="0.25">
      <c r="A21" s="77"/>
      <c r="B21" s="100" t="s">
        <v>210</v>
      </c>
      <c r="C21" s="22">
        <v>1</v>
      </c>
      <c r="D21" s="22">
        <v>1</v>
      </c>
      <c r="E21" s="22">
        <v>1</v>
      </c>
      <c r="F21" s="69">
        <f t="shared" si="0"/>
        <v>100</v>
      </c>
      <c r="G21" s="101">
        <f t="shared" si="1"/>
        <v>100</v>
      </c>
      <c r="H21" s="37"/>
    </row>
    <row r="22" spans="1:8" ht="23.25" customHeight="1" x14ac:dyDescent="0.25">
      <c r="A22" s="77"/>
      <c r="B22" s="100" t="s">
        <v>211</v>
      </c>
      <c r="C22" s="22">
        <v>1</v>
      </c>
      <c r="D22" s="22">
        <v>1</v>
      </c>
      <c r="E22" s="22">
        <v>1</v>
      </c>
      <c r="F22" s="69">
        <f t="shared" si="0"/>
        <v>100</v>
      </c>
      <c r="G22" s="101">
        <f t="shared" si="1"/>
        <v>100</v>
      </c>
      <c r="H22" s="37"/>
    </row>
    <row r="23" spans="1:8" ht="23.25" customHeight="1" x14ac:dyDescent="0.25">
      <c r="A23" s="77"/>
      <c r="B23" s="100" t="s">
        <v>212</v>
      </c>
      <c r="C23" s="22">
        <v>1</v>
      </c>
      <c r="D23" s="22">
        <v>1</v>
      </c>
      <c r="E23" s="22">
        <v>1</v>
      </c>
      <c r="F23" s="69">
        <f t="shared" si="0"/>
        <v>100</v>
      </c>
      <c r="G23" s="101">
        <f t="shared" si="1"/>
        <v>100</v>
      </c>
      <c r="H23" s="37"/>
    </row>
    <row r="24" spans="1:8" ht="23.25" customHeight="1" x14ac:dyDescent="0.25">
      <c r="A24" s="77"/>
      <c r="B24" s="100" t="s">
        <v>213</v>
      </c>
      <c r="C24" s="22">
        <v>1</v>
      </c>
      <c r="D24" s="22">
        <v>1</v>
      </c>
      <c r="E24" s="22">
        <v>1</v>
      </c>
      <c r="F24" s="69">
        <f t="shared" si="0"/>
        <v>100</v>
      </c>
      <c r="G24" s="101">
        <f t="shared" si="1"/>
        <v>100</v>
      </c>
      <c r="H24" s="37"/>
    </row>
    <row r="25" spans="1:8" ht="23.25" customHeight="1" x14ac:dyDescent="0.25">
      <c r="A25" s="77"/>
      <c r="B25" s="100" t="s">
        <v>214</v>
      </c>
      <c r="C25" s="22">
        <v>1</v>
      </c>
      <c r="D25" s="22">
        <v>1</v>
      </c>
      <c r="E25" s="22">
        <v>1</v>
      </c>
      <c r="F25" s="69">
        <f t="shared" si="0"/>
        <v>100</v>
      </c>
      <c r="G25" s="101">
        <f t="shared" si="1"/>
        <v>100</v>
      </c>
      <c r="H25" s="37"/>
    </row>
    <row r="26" spans="1:8" ht="23.25" customHeight="1" x14ac:dyDescent="0.25">
      <c r="A26" s="77"/>
      <c r="B26" s="100" t="s">
        <v>215</v>
      </c>
      <c r="C26" s="22">
        <v>1</v>
      </c>
      <c r="D26" s="22">
        <v>1</v>
      </c>
      <c r="E26" s="22">
        <v>1</v>
      </c>
      <c r="F26" s="69">
        <f t="shared" si="0"/>
        <v>100</v>
      </c>
      <c r="G26" s="101">
        <f t="shared" si="1"/>
        <v>100</v>
      </c>
      <c r="H26" s="37"/>
    </row>
    <row r="27" spans="1:8" ht="23.25" customHeight="1" x14ac:dyDescent="0.25">
      <c r="A27" s="77"/>
      <c r="B27" s="100" t="s">
        <v>216</v>
      </c>
      <c r="C27" s="22">
        <v>1</v>
      </c>
      <c r="D27" s="22">
        <v>1</v>
      </c>
      <c r="E27" s="22">
        <v>1</v>
      </c>
      <c r="F27" s="69">
        <f t="shared" si="0"/>
        <v>100</v>
      </c>
      <c r="G27" s="101">
        <f t="shared" si="1"/>
        <v>100</v>
      </c>
      <c r="H27" s="37"/>
    </row>
    <row r="28" spans="1:8" ht="23.25" customHeight="1" x14ac:dyDescent="0.25">
      <c r="A28" s="77"/>
      <c r="B28" s="100" t="s">
        <v>217</v>
      </c>
      <c r="C28" s="22">
        <v>1</v>
      </c>
      <c r="D28" s="22">
        <v>1</v>
      </c>
      <c r="E28" s="22">
        <v>1</v>
      </c>
      <c r="F28" s="69">
        <f t="shared" si="0"/>
        <v>100</v>
      </c>
      <c r="G28" s="101">
        <f t="shared" si="1"/>
        <v>100</v>
      </c>
      <c r="H28" s="37"/>
    </row>
    <row r="29" spans="1:8" ht="23.25" customHeight="1" x14ac:dyDescent="0.25">
      <c r="A29" s="77"/>
      <c r="B29" s="100" t="s">
        <v>218</v>
      </c>
      <c r="C29" s="22">
        <v>1</v>
      </c>
      <c r="D29" s="22">
        <v>1</v>
      </c>
      <c r="E29" s="22">
        <v>1</v>
      </c>
      <c r="F29" s="69">
        <f t="shared" si="0"/>
        <v>100</v>
      </c>
      <c r="G29" s="101">
        <f t="shared" si="1"/>
        <v>100</v>
      </c>
      <c r="H29" s="37"/>
    </row>
    <row r="30" spans="1:8" ht="23.25" customHeight="1" x14ac:dyDescent="0.25">
      <c r="A30" s="77"/>
      <c r="B30" s="100" t="s">
        <v>219</v>
      </c>
      <c r="C30" s="22">
        <v>1</v>
      </c>
      <c r="D30" s="22">
        <v>1</v>
      </c>
      <c r="E30" s="22">
        <v>1</v>
      </c>
      <c r="F30" s="69">
        <f t="shared" si="0"/>
        <v>100</v>
      </c>
      <c r="G30" s="101">
        <f t="shared" si="1"/>
        <v>100</v>
      </c>
      <c r="H30" s="37"/>
    </row>
    <row r="31" spans="1:8" ht="23.25" customHeight="1" x14ac:dyDescent="0.25">
      <c r="A31" s="77"/>
      <c r="B31" s="100" t="s">
        <v>220</v>
      </c>
      <c r="C31" s="22">
        <v>1</v>
      </c>
      <c r="D31" s="22">
        <v>1</v>
      </c>
      <c r="E31" s="22">
        <v>1</v>
      </c>
      <c r="F31" s="69">
        <f t="shared" si="0"/>
        <v>100</v>
      </c>
      <c r="G31" s="101">
        <f t="shared" si="1"/>
        <v>100</v>
      </c>
      <c r="H31" s="37"/>
    </row>
    <row r="32" spans="1:8" ht="23.25" customHeight="1" x14ac:dyDescent="0.25">
      <c r="A32" s="77"/>
      <c r="B32" s="100" t="s">
        <v>221</v>
      </c>
      <c r="C32" s="22">
        <v>1</v>
      </c>
      <c r="D32" s="22">
        <v>1</v>
      </c>
      <c r="E32" s="22">
        <v>1</v>
      </c>
      <c r="F32" s="69">
        <f t="shared" si="0"/>
        <v>100</v>
      </c>
      <c r="G32" s="101">
        <f t="shared" si="1"/>
        <v>100</v>
      </c>
      <c r="H32" s="37"/>
    </row>
    <row r="33" spans="1:14" ht="23.25" customHeight="1" x14ac:dyDescent="0.25">
      <c r="A33" s="77"/>
      <c r="B33" s="100" t="s">
        <v>222</v>
      </c>
      <c r="C33" s="22">
        <v>1</v>
      </c>
      <c r="D33" s="22">
        <v>1</v>
      </c>
      <c r="E33" s="22">
        <v>1</v>
      </c>
      <c r="F33" s="69">
        <f t="shared" si="0"/>
        <v>100</v>
      </c>
      <c r="G33" s="101">
        <f t="shared" si="1"/>
        <v>100</v>
      </c>
      <c r="H33" s="37"/>
    </row>
    <row r="34" spans="1:14" ht="22.5" customHeight="1" x14ac:dyDescent="0.25">
      <c r="A34" s="77"/>
      <c r="B34" s="100" t="s">
        <v>223</v>
      </c>
      <c r="C34" s="22">
        <v>1</v>
      </c>
      <c r="D34" s="22">
        <v>1</v>
      </c>
      <c r="E34" s="22">
        <v>1</v>
      </c>
      <c r="F34" s="69">
        <f>D34/C34*100</f>
        <v>100</v>
      </c>
      <c r="G34" s="101">
        <f t="shared" ref="G34:G112" si="2">E34*100/D34</f>
        <v>100</v>
      </c>
      <c r="H34" s="37"/>
    </row>
    <row r="35" spans="1:14" ht="22.5" customHeight="1" x14ac:dyDescent="0.25">
      <c r="A35" s="77"/>
      <c r="B35" s="100" t="s">
        <v>224</v>
      </c>
      <c r="C35" s="22">
        <v>1</v>
      </c>
      <c r="D35" s="22">
        <v>1</v>
      </c>
      <c r="E35" s="22">
        <v>1</v>
      </c>
      <c r="F35" s="69">
        <f>D35/C35*100</f>
        <v>100</v>
      </c>
      <c r="G35" s="101">
        <f>E35*100/D35</f>
        <v>100</v>
      </c>
      <c r="H35" s="37"/>
    </row>
    <row r="36" spans="1:14" ht="22.5" customHeight="1" x14ac:dyDescent="0.25">
      <c r="A36" s="77"/>
      <c r="B36" s="100" t="s">
        <v>225</v>
      </c>
      <c r="C36" s="22">
        <f>-N30</f>
        <v>0</v>
      </c>
      <c r="D36" s="22">
        <v>1</v>
      </c>
      <c r="E36" s="22">
        <v>1</v>
      </c>
      <c r="F36" s="69">
        <v>0</v>
      </c>
      <c r="G36" s="101">
        <f t="shared" si="2"/>
        <v>100</v>
      </c>
      <c r="H36" s="37"/>
    </row>
    <row r="37" spans="1:14" ht="22.5" customHeight="1" x14ac:dyDescent="0.25">
      <c r="A37" s="77"/>
      <c r="B37" s="100" t="s">
        <v>226</v>
      </c>
      <c r="C37" s="22">
        <v>0</v>
      </c>
      <c r="D37" s="22">
        <v>1</v>
      </c>
      <c r="E37" s="22">
        <v>1</v>
      </c>
      <c r="F37" s="69">
        <v>0</v>
      </c>
      <c r="G37" s="101">
        <f t="shared" si="2"/>
        <v>100</v>
      </c>
      <c r="H37" s="37"/>
      <c r="N37" s="110"/>
    </row>
    <row r="38" spans="1:14" ht="22.5" customHeight="1" x14ac:dyDescent="0.25">
      <c r="A38" s="77"/>
      <c r="B38" s="100" t="s">
        <v>227</v>
      </c>
      <c r="C38" s="22">
        <v>0</v>
      </c>
      <c r="D38" s="22">
        <v>1</v>
      </c>
      <c r="E38" s="22">
        <v>1</v>
      </c>
      <c r="F38" s="69">
        <v>0</v>
      </c>
      <c r="G38" s="101">
        <f t="shared" si="2"/>
        <v>100</v>
      </c>
      <c r="H38" s="37"/>
    </row>
    <row r="39" spans="1:14" s="38" customFormat="1" ht="26.25" customHeight="1" x14ac:dyDescent="0.35">
      <c r="A39" s="77"/>
      <c r="B39" s="100" t="s">
        <v>228</v>
      </c>
      <c r="C39" s="22">
        <v>0</v>
      </c>
      <c r="D39" s="22">
        <v>1</v>
      </c>
      <c r="E39" s="22">
        <v>1</v>
      </c>
      <c r="F39" s="69">
        <v>0</v>
      </c>
      <c r="G39" s="101">
        <f t="shared" si="2"/>
        <v>100</v>
      </c>
      <c r="H39" s="37"/>
      <c r="N39" s="111"/>
    </row>
    <row r="40" spans="1:14" ht="28.5" customHeight="1" x14ac:dyDescent="0.25">
      <c r="A40" s="77"/>
      <c r="B40" s="106" t="s">
        <v>229</v>
      </c>
      <c r="C40" s="22">
        <v>0</v>
      </c>
      <c r="D40" s="22">
        <v>1</v>
      </c>
      <c r="E40" s="22">
        <v>1</v>
      </c>
      <c r="F40" s="69">
        <v>0</v>
      </c>
      <c r="G40" s="101">
        <f t="shared" si="2"/>
        <v>100</v>
      </c>
      <c r="H40" s="37"/>
      <c r="N40" s="112"/>
    </row>
    <row r="41" spans="1:14" ht="42.75" customHeight="1" x14ac:dyDescent="0.25">
      <c r="A41" s="77">
        <v>2</v>
      </c>
      <c r="B41" s="19" t="s">
        <v>143</v>
      </c>
      <c r="C41" s="45">
        <v>399422.9</v>
      </c>
      <c r="D41" s="45">
        <v>469163</v>
      </c>
      <c r="E41" s="122">
        <v>496687.66499999998</v>
      </c>
      <c r="F41" s="123">
        <f t="shared" ref="F41:F107" si="3">D41/C41*100</f>
        <v>117.46021572623901</v>
      </c>
      <c r="G41" s="120">
        <f t="shared" si="2"/>
        <v>105.86675952707267</v>
      </c>
      <c r="H41" s="37"/>
    </row>
    <row r="42" spans="1:14" ht="23.25" customHeight="1" x14ac:dyDescent="0.25">
      <c r="A42" s="77"/>
      <c r="B42" s="99" t="s">
        <v>195</v>
      </c>
      <c r="C42" s="22">
        <v>344119.1</v>
      </c>
      <c r="D42" s="22">
        <v>389845.8</v>
      </c>
      <c r="E42" s="22">
        <v>410533.2</v>
      </c>
      <c r="F42" s="123">
        <f t="shared" ref="F42:F71" si="4">D42/C42*100</f>
        <v>113.28804474962301</v>
      </c>
      <c r="G42" s="120">
        <f t="shared" ref="G42:G73" si="5">E42*100/D42</f>
        <v>105.30655967051588</v>
      </c>
      <c r="H42" s="37"/>
    </row>
    <row r="43" spans="1:14" ht="23.25" customHeight="1" x14ac:dyDescent="0.25">
      <c r="A43" s="77"/>
      <c r="B43" s="100" t="s">
        <v>196</v>
      </c>
      <c r="C43" s="45">
        <v>3118.9</v>
      </c>
      <c r="D43" s="45">
        <v>3757.1</v>
      </c>
      <c r="E43" s="45">
        <v>4132.8</v>
      </c>
      <c r="F43" s="123">
        <f t="shared" si="4"/>
        <v>120.46234249254543</v>
      </c>
      <c r="G43" s="120">
        <f t="shared" si="5"/>
        <v>109.99973383726811</v>
      </c>
      <c r="H43" s="37"/>
      <c r="J43" s="21"/>
    </row>
    <row r="44" spans="1:14" ht="23.25" customHeight="1" x14ac:dyDescent="0.25">
      <c r="A44" s="77"/>
      <c r="B44" s="100" t="s">
        <v>197</v>
      </c>
      <c r="C44" s="45">
        <v>2775.7</v>
      </c>
      <c r="D44" s="45">
        <v>3321.5</v>
      </c>
      <c r="E44" s="45">
        <v>3653.6</v>
      </c>
      <c r="F44" s="123">
        <f t="shared" si="4"/>
        <v>119.66350830421155</v>
      </c>
      <c r="G44" s="120">
        <f t="shared" si="5"/>
        <v>109.9984946560289</v>
      </c>
      <c r="H44" s="37"/>
      <c r="J44" s="21"/>
    </row>
    <row r="45" spans="1:14" ht="23.25" customHeight="1" x14ac:dyDescent="0.25">
      <c r="A45" s="77"/>
      <c r="B45" s="100" t="s">
        <v>198</v>
      </c>
      <c r="C45" s="45">
        <v>4043.4</v>
      </c>
      <c r="D45" s="45">
        <v>3757.1</v>
      </c>
      <c r="E45" s="45">
        <v>4132.8</v>
      </c>
      <c r="F45" s="123">
        <f t="shared" si="4"/>
        <v>92.919325320275021</v>
      </c>
      <c r="G45" s="120">
        <f t="shared" si="5"/>
        <v>109.99973383726811</v>
      </c>
      <c r="H45" s="37"/>
    </row>
    <row r="46" spans="1:14" ht="23.25" customHeight="1" x14ac:dyDescent="0.25">
      <c r="A46" s="77"/>
      <c r="B46" s="100" t="s">
        <v>199</v>
      </c>
      <c r="C46" s="45">
        <v>2163.6</v>
      </c>
      <c r="D46" s="45">
        <v>2595.5</v>
      </c>
      <c r="E46" s="45">
        <v>2855</v>
      </c>
      <c r="F46" s="123">
        <f t="shared" si="4"/>
        <v>119.96210020336477</v>
      </c>
      <c r="G46" s="120">
        <f t="shared" si="5"/>
        <v>109.99807358890388</v>
      </c>
      <c r="H46" s="37"/>
    </row>
    <row r="47" spans="1:14" ht="23.25" customHeight="1" x14ac:dyDescent="0.25">
      <c r="A47" s="77"/>
      <c r="B47" s="100" t="s">
        <v>200</v>
      </c>
      <c r="C47" s="45">
        <v>2157.1</v>
      </c>
      <c r="D47" s="45">
        <v>2595.5</v>
      </c>
      <c r="E47" s="45">
        <v>2855</v>
      </c>
      <c r="F47" s="123">
        <f t="shared" si="4"/>
        <v>120.32358258773354</v>
      </c>
      <c r="G47" s="120">
        <f t="shared" si="5"/>
        <v>109.99807358890388</v>
      </c>
      <c r="H47" s="37"/>
    </row>
    <row r="48" spans="1:14" ht="23.25" customHeight="1" x14ac:dyDescent="0.25">
      <c r="A48" s="77"/>
      <c r="B48" s="100" t="s">
        <v>201</v>
      </c>
      <c r="C48" s="45">
        <v>2071.6</v>
      </c>
      <c r="D48" s="45">
        <v>2595.5</v>
      </c>
      <c r="E48" s="45">
        <v>2855</v>
      </c>
      <c r="F48" s="123">
        <f t="shared" si="4"/>
        <v>125.28963120293493</v>
      </c>
      <c r="G48" s="120">
        <f t="shared" si="5"/>
        <v>109.99807358890388</v>
      </c>
      <c r="H48" s="37"/>
    </row>
    <row r="49" spans="1:8" ht="23.25" customHeight="1" x14ac:dyDescent="0.25">
      <c r="A49" s="77"/>
      <c r="B49" s="100" t="s">
        <v>202</v>
      </c>
      <c r="C49" s="45">
        <v>1961.5</v>
      </c>
      <c r="D49" s="45">
        <v>2595.5</v>
      </c>
      <c r="E49" s="45">
        <v>2855</v>
      </c>
      <c r="F49" s="123">
        <f t="shared" si="4"/>
        <v>132.32220239612542</v>
      </c>
      <c r="G49" s="120">
        <f t="shared" si="5"/>
        <v>109.99807358890388</v>
      </c>
      <c r="H49" s="37"/>
    </row>
    <row r="50" spans="1:8" ht="23.25" customHeight="1" x14ac:dyDescent="0.25">
      <c r="A50" s="77"/>
      <c r="B50" s="100" t="s">
        <v>203</v>
      </c>
      <c r="C50" s="45">
        <v>2081.6999999999998</v>
      </c>
      <c r="D50" s="45">
        <v>2595.5</v>
      </c>
      <c r="E50" s="45">
        <v>2855</v>
      </c>
      <c r="F50" s="123">
        <f t="shared" si="4"/>
        <v>124.68175049238603</v>
      </c>
      <c r="G50" s="120">
        <f t="shared" si="5"/>
        <v>109.99807358890388</v>
      </c>
      <c r="H50" s="37"/>
    </row>
    <row r="51" spans="1:8" ht="23.25" customHeight="1" x14ac:dyDescent="0.25">
      <c r="A51" s="77"/>
      <c r="B51" s="100" t="s">
        <v>204</v>
      </c>
      <c r="C51" s="45">
        <v>2108.1</v>
      </c>
      <c r="D51" s="45">
        <v>2595.5</v>
      </c>
      <c r="E51" s="45">
        <v>2855</v>
      </c>
      <c r="F51" s="123">
        <f t="shared" si="4"/>
        <v>123.12034533466154</v>
      </c>
      <c r="G51" s="120">
        <f t="shared" si="5"/>
        <v>109.99807358890388</v>
      </c>
      <c r="H51" s="37"/>
    </row>
    <row r="52" spans="1:8" ht="23.25" customHeight="1" x14ac:dyDescent="0.25">
      <c r="A52" s="77"/>
      <c r="B52" s="100" t="s">
        <v>205</v>
      </c>
      <c r="C52" s="45">
        <v>2198</v>
      </c>
      <c r="D52" s="45">
        <v>2232.5</v>
      </c>
      <c r="E52" s="45">
        <v>2455.6999999999998</v>
      </c>
      <c r="F52" s="123">
        <f t="shared" si="4"/>
        <v>101.56960873521383</v>
      </c>
      <c r="G52" s="120">
        <f t="shared" si="5"/>
        <v>109.99776035834265</v>
      </c>
      <c r="H52" s="37"/>
    </row>
    <row r="53" spans="1:8" ht="23.25" customHeight="1" x14ac:dyDescent="0.25">
      <c r="A53" s="77"/>
      <c r="B53" s="100" t="s">
        <v>206</v>
      </c>
      <c r="C53" s="45">
        <v>1830.1</v>
      </c>
      <c r="D53" s="45">
        <v>2232.5</v>
      </c>
      <c r="E53" s="45">
        <v>2455.6999999999998</v>
      </c>
      <c r="F53" s="123">
        <f t="shared" si="4"/>
        <v>121.98786951532703</v>
      </c>
      <c r="G53" s="120">
        <f t="shared" si="5"/>
        <v>109.99776035834265</v>
      </c>
      <c r="H53" s="37"/>
    </row>
    <row r="54" spans="1:8" ht="23.25" customHeight="1" x14ac:dyDescent="0.25">
      <c r="A54" s="77"/>
      <c r="B54" s="100" t="s">
        <v>207</v>
      </c>
      <c r="C54" s="45">
        <v>1828.5</v>
      </c>
      <c r="D54" s="45">
        <v>2232.5</v>
      </c>
      <c r="E54" s="45">
        <v>2455.6999999999998</v>
      </c>
      <c r="F54" s="123">
        <f t="shared" si="4"/>
        <v>122.09461307082307</v>
      </c>
      <c r="G54" s="120">
        <f t="shared" si="5"/>
        <v>109.99776035834265</v>
      </c>
      <c r="H54" s="37"/>
    </row>
    <row r="55" spans="1:8" ht="23.25" customHeight="1" x14ac:dyDescent="0.25">
      <c r="A55" s="77"/>
      <c r="B55" s="100" t="s">
        <v>208</v>
      </c>
      <c r="C55" s="45">
        <v>1859.7</v>
      </c>
      <c r="D55" s="45">
        <v>2232.5</v>
      </c>
      <c r="E55" s="45">
        <v>2455.6999999999998</v>
      </c>
      <c r="F55" s="123">
        <f t="shared" si="4"/>
        <v>120.04624401785233</v>
      </c>
      <c r="G55" s="120">
        <f t="shared" si="5"/>
        <v>109.99776035834265</v>
      </c>
      <c r="H55" s="37"/>
    </row>
    <row r="56" spans="1:8" ht="23.25" customHeight="1" x14ac:dyDescent="0.25">
      <c r="A56" s="77"/>
      <c r="B56" s="100" t="s">
        <v>209</v>
      </c>
      <c r="C56" s="45">
        <v>1731.2</v>
      </c>
      <c r="D56" s="45">
        <v>2232.5</v>
      </c>
      <c r="E56" s="45">
        <v>2455.6999999999998</v>
      </c>
      <c r="F56" s="123">
        <f t="shared" si="4"/>
        <v>128.95679297597042</v>
      </c>
      <c r="G56" s="120">
        <f t="shared" si="5"/>
        <v>109.99776035834265</v>
      </c>
      <c r="H56" s="37"/>
    </row>
    <row r="57" spans="1:8" ht="23.25" customHeight="1" x14ac:dyDescent="0.25">
      <c r="A57" s="77"/>
      <c r="B57" s="100" t="s">
        <v>210</v>
      </c>
      <c r="C57" s="45">
        <v>2215.9</v>
      </c>
      <c r="D57" s="45">
        <v>2232.5</v>
      </c>
      <c r="E57" s="45">
        <v>2455.6999999999998</v>
      </c>
      <c r="F57" s="123">
        <f t="shared" si="4"/>
        <v>100.7491312784873</v>
      </c>
      <c r="G57" s="120">
        <f t="shared" si="5"/>
        <v>109.99776035834265</v>
      </c>
      <c r="H57" s="37"/>
    </row>
    <row r="58" spans="1:8" ht="23.25" customHeight="1" x14ac:dyDescent="0.25">
      <c r="A58" s="77"/>
      <c r="B58" s="100" t="s">
        <v>211</v>
      </c>
      <c r="C58" s="45">
        <v>2852.4</v>
      </c>
      <c r="D58" s="45">
        <v>2232.5</v>
      </c>
      <c r="E58" s="45">
        <v>2455.6999999999998</v>
      </c>
      <c r="F58" s="123">
        <f t="shared" si="4"/>
        <v>78.267423923713366</v>
      </c>
      <c r="G58" s="120">
        <f t="shared" si="5"/>
        <v>109.99776035834265</v>
      </c>
      <c r="H58" s="37"/>
    </row>
    <row r="59" spans="1:8" ht="23.25" customHeight="1" x14ac:dyDescent="0.25">
      <c r="A59" s="77"/>
      <c r="B59" s="100" t="s">
        <v>212</v>
      </c>
      <c r="C59" s="45">
        <v>1819.7</v>
      </c>
      <c r="D59" s="45">
        <v>2232.5</v>
      </c>
      <c r="E59" s="45">
        <v>2455.6999999999998</v>
      </c>
      <c r="F59" s="123">
        <f t="shared" si="4"/>
        <v>122.68505797658955</v>
      </c>
      <c r="G59" s="120">
        <f t="shared" si="5"/>
        <v>109.99776035834265</v>
      </c>
      <c r="H59" s="37"/>
    </row>
    <row r="60" spans="1:8" ht="23.25" customHeight="1" x14ac:dyDescent="0.25">
      <c r="A60" s="77"/>
      <c r="B60" s="100" t="s">
        <v>213</v>
      </c>
      <c r="C60" s="45">
        <v>1853.4</v>
      </c>
      <c r="D60" s="45">
        <v>2232.5</v>
      </c>
      <c r="E60" s="45">
        <v>2455.6999999999998</v>
      </c>
      <c r="F60" s="123">
        <f t="shared" si="4"/>
        <v>120.45430020502859</v>
      </c>
      <c r="G60" s="120">
        <f t="shared" si="5"/>
        <v>109.99776035834265</v>
      </c>
      <c r="H60" s="37"/>
    </row>
    <row r="61" spans="1:8" ht="23.25" customHeight="1" x14ac:dyDescent="0.25">
      <c r="A61" s="77"/>
      <c r="B61" s="100" t="s">
        <v>214</v>
      </c>
      <c r="C61" s="45">
        <v>1719.4</v>
      </c>
      <c r="D61" s="45">
        <v>2051</v>
      </c>
      <c r="E61" s="45">
        <v>2256</v>
      </c>
      <c r="F61" s="123">
        <f t="shared" si="4"/>
        <v>119.28579737117599</v>
      </c>
      <c r="G61" s="120">
        <f t="shared" si="5"/>
        <v>109.99512432959531</v>
      </c>
      <c r="H61" s="37"/>
    </row>
    <row r="62" spans="1:8" ht="23.25" customHeight="1" x14ac:dyDescent="0.25">
      <c r="A62" s="77"/>
      <c r="B62" s="100" t="s">
        <v>215</v>
      </c>
      <c r="C62" s="45">
        <v>1677</v>
      </c>
      <c r="D62" s="45">
        <v>2051</v>
      </c>
      <c r="E62" s="45">
        <v>2256</v>
      </c>
      <c r="F62" s="123">
        <f t="shared" si="4"/>
        <v>122.30172927847347</v>
      </c>
      <c r="G62" s="120">
        <f t="shared" si="5"/>
        <v>109.99512432959531</v>
      </c>
      <c r="H62" s="37"/>
    </row>
    <row r="63" spans="1:8" ht="23.25" customHeight="1" x14ac:dyDescent="0.25">
      <c r="A63" s="77"/>
      <c r="B63" s="100" t="s">
        <v>216</v>
      </c>
      <c r="C63" s="45">
        <v>1712.6</v>
      </c>
      <c r="D63" s="45">
        <v>2051</v>
      </c>
      <c r="E63" s="45">
        <v>2256</v>
      </c>
      <c r="F63" s="123">
        <f t="shared" si="4"/>
        <v>119.75943010627117</v>
      </c>
      <c r="G63" s="120">
        <f t="shared" si="5"/>
        <v>109.99512432959531</v>
      </c>
      <c r="H63" s="37"/>
    </row>
    <row r="64" spans="1:8" ht="23.25" customHeight="1" x14ac:dyDescent="0.25">
      <c r="A64" s="77"/>
      <c r="B64" s="100" t="s">
        <v>217</v>
      </c>
      <c r="C64" s="45">
        <v>1684.7</v>
      </c>
      <c r="D64" s="45">
        <v>2051</v>
      </c>
      <c r="E64" s="45">
        <v>2256</v>
      </c>
      <c r="F64" s="123">
        <f t="shared" si="4"/>
        <v>121.7427435151659</v>
      </c>
      <c r="G64" s="120">
        <f t="shared" si="5"/>
        <v>109.99512432959531</v>
      </c>
      <c r="H64" s="37"/>
    </row>
    <row r="65" spans="1:8" ht="23.25" customHeight="1" x14ac:dyDescent="0.25">
      <c r="A65" s="77"/>
      <c r="B65" s="100" t="s">
        <v>218</v>
      </c>
      <c r="C65" s="45">
        <v>1043.7</v>
      </c>
      <c r="D65" s="45">
        <v>2051</v>
      </c>
      <c r="E65" s="45">
        <v>2256</v>
      </c>
      <c r="F65" s="123">
        <f t="shared" si="4"/>
        <v>196.5124077800134</v>
      </c>
      <c r="G65" s="120">
        <f t="shared" si="5"/>
        <v>109.99512432959531</v>
      </c>
      <c r="H65" s="37"/>
    </row>
    <row r="66" spans="1:8" ht="23.25" customHeight="1" x14ac:dyDescent="0.25">
      <c r="A66" s="77"/>
      <c r="B66" s="100" t="s">
        <v>219</v>
      </c>
      <c r="C66" s="45">
        <v>1710.5</v>
      </c>
      <c r="D66" s="45">
        <v>2051</v>
      </c>
      <c r="E66" s="45">
        <v>2256</v>
      </c>
      <c r="F66" s="123">
        <f t="shared" si="4"/>
        <v>119.90646009938615</v>
      </c>
      <c r="G66" s="120">
        <f t="shared" si="5"/>
        <v>109.99512432959531</v>
      </c>
      <c r="H66" s="37"/>
    </row>
    <row r="67" spans="1:8" ht="23.25" customHeight="1" x14ac:dyDescent="0.25">
      <c r="A67" s="77"/>
      <c r="B67" s="100" t="s">
        <v>220</v>
      </c>
      <c r="C67" s="45">
        <v>0</v>
      </c>
      <c r="D67" s="45">
        <v>2051</v>
      </c>
      <c r="E67" s="45">
        <v>2100</v>
      </c>
      <c r="F67" s="123">
        <v>0</v>
      </c>
      <c r="G67" s="120">
        <f t="shared" si="5"/>
        <v>102.38907849829351</v>
      </c>
      <c r="H67" s="37"/>
    </row>
    <row r="68" spans="1:8" ht="23.25" customHeight="1" x14ac:dyDescent="0.25">
      <c r="A68" s="77"/>
      <c r="B68" s="100" t="s">
        <v>221</v>
      </c>
      <c r="C68" s="45">
        <v>1723.7</v>
      </c>
      <c r="D68" s="45">
        <v>2051</v>
      </c>
      <c r="E68" s="45">
        <v>2256</v>
      </c>
      <c r="F68" s="123">
        <f t="shared" si="4"/>
        <v>118.9882230086442</v>
      </c>
      <c r="G68" s="120">
        <f t="shared" si="5"/>
        <v>109.99512432959531</v>
      </c>
      <c r="H68" s="37"/>
    </row>
    <row r="69" spans="1:8" ht="23.25" customHeight="1" x14ac:dyDescent="0.25">
      <c r="A69" s="77"/>
      <c r="B69" s="100" t="s">
        <v>222</v>
      </c>
      <c r="C69" s="45">
        <v>0</v>
      </c>
      <c r="D69" s="45">
        <v>2051</v>
      </c>
      <c r="E69" s="45">
        <v>2100</v>
      </c>
      <c r="F69" s="123">
        <v>0</v>
      </c>
      <c r="G69" s="120">
        <f t="shared" si="5"/>
        <v>102.38907849829351</v>
      </c>
      <c r="H69" s="37"/>
    </row>
    <row r="70" spans="1:8" ht="23.25" customHeight="1" x14ac:dyDescent="0.25">
      <c r="A70" s="77"/>
      <c r="B70" s="100" t="s">
        <v>223</v>
      </c>
      <c r="C70" s="45">
        <v>1683.9</v>
      </c>
      <c r="D70" s="45">
        <v>2051</v>
      </c>
      <c r="E70" s="45">
        <v>2256</v>
      </c>
      <c r="F70" s="123">
        <f t="shared" si="4"/>
        <v>121.80058198230299</v>
      </c>
      <c r="G70" s="120">
        <f t="shared" si="5"/>
        <v>109.99512432959531</v>
      </c>
      <c r="H70" s="37"/>
    </row>
    <row r="71" spans="1:8" ht="23.25" customHeight="1" x14ac:dyDescent="0.25">
      <c r="A71" s="77"/>
      <c r="B71" s="100" t="s">
        <v>224</v>
      </c>
      <c r="C71" s="45">
        <v>1677.8</v>
      </c>
      <c r="D71" s="45">
        <v>2051</v>
      </c>
      <c r="E71" s="45">
        <v>2256</v>
      </c>
      <c r="F71" s="123">
        <f t="shared" si="4"/>
        <v>122.24341399451663</v>
      </c>
      <c r="G71" s="120">
        <f t="shared" si="5"/>
        <v>109.99512432959531</v>
      </c>
      <c r="H71" s="37"/>
    </row>
    <row r="72" spans="1:8" ht="23.25" customHeight="1" x14ac:dyDescent="0.25">
      <c r="A72" s="77"/>
      <c r="B72" s="100" t="s">
        <v>225</v>
      </c>
      <c r="C72" s="45">
        <v>0</v>
      </c>
      <c r="D72" s="45">
        <v>2051</v>
      </c>
      <c r="E72" s="45">
        <v>2100</v>
      </c>
      <c r="F72" s="123">
        <v>0</v>
      </c>
      <c r="G72" s="120">
        <f t="shared" si="5"/>
        <v>102.38907849829351</v>
      </c>
      <c r="H72" s="37"/>
    </row>
    <row r="73" spans="1:8" ht="21.75" customHeight="1" x14ac:dyDescent="0.25">
      <c r="A73" s="77"/>
      <c r="B73" s="100" t="s">
        <v>226</v>
      </c>
      <c r="C73" s="45">
        <v>0</v>
      </c>
      <c r="D73" s="45">
        <v>2051</v>
      </c>
      <c r="E73" s="45">
        <v>2100</v>
      </c>
      <c r="F73" s="123">
        <v>0</v>
      </c>
      <c r="G73" s="120">
        <f t="shared" si="5"/>
        <v>102.38907849829351</v>
      </c>
      <c r="H73" s="37"/>
    </row>
    <row r="74" spans="1:8" ht="22.5" customHeight="1" x14ac:dyDescent="0.25">
      <c r="A74" s="77"/>
      <c r="B74" s="100" t="s">
        <v>227</v>
      </c>
      <c r="C74" s="45">
        <v>0</v>
      </c>
      <c r="D74" s="45">
        <v>2051</v>
      </c>
      <c r="E74" s="45">
        <v>2100</v>
      </c>
      <c r="F74" s="123">
        <v>0</v>
      </c>
      <c r="G74" s="120">
        <f t="shared" si="2"/>
        <v>102.38907849829351</v>
      </c>
      <c r="H74" s="37"/>
    </row>
    <row r="75" spans="1:8" ht="28.5" customHeight="1" x14ac:dyDescent="0.25">
      <c r="A75" s="77"/>
      <c r="B75" s="100" t="s">
        <v>228</v>
      </c>
      <c r="C75" s="45">
        <v>0</v>
      </c>
      <c r="D75" s="45">
        <v>2051</v>
      </c>
      <c r="E75" s="45">
        <v>2100</v>
      </c>
      <c r="F75" s="123">
        <v>0</v>
      </c>
      <c r="G75" s="120">
        <f t="shared" si="2"/>
        <v>102.38907849829351</v>
      </c>
      <c r="H75" s="37"/>
    </row>
    <row r="76" spans="1:8" ht="24.75" customHeight="1" x14ac:dyDescent="0.25">
      <c r="A76" s="77"/>
      <c r="B76" s="106" t="s">
        <v>229</v>
      </c>
      <c r="C76" s="45">
        <v>0</v>
      </c>
      <c r="D76" s="45">
        <v>2051</v>
      </c>
      <c r="E76" s="45">
        <v>2100</v>
      </c>
      <c r="F76" s="123">
        <v>0</v>
      </c>
      <c r="G76" s="120">
        <f t="shared" si="2"/>
        <v>102.38907849829351</v>
      </c>
      <c r="H76" s="37"/>
    </row>
    <row r="77" spans="1:8" ht="54.75" customHeight="1" x14ac:dyDescent="0.25">
      <c r="A77" s="77">
        <v>3</v>
      </c>
      <c r="B77" s="19" t="s">
        <v>144</v>
      </c>
      <c r="C77" s="22">
        <v>138</v>
      </c>
      <c r="D77" s="22">
        <v>159</v>
      </c>
      <c r="E77" s="45">
        <v>159</v>
      </c>
      <c r="F77" s="90">
        <f t="shared" si="3"/>
        <v>115.21739130434783</v>
      </c>
      <c r="G77" s="120">
        <f t="shared" si="2"/>
        <v>100</v>
      </c>
      <c r="H77" s="37"/>
    </row>
    <row r="78" spans="1:8" ht="21" customHeight="1" x14ac:dyDescent="0.25">
      <c r="A78" s="77"/>
      <c r="B78" s="99" t="s">
        <v>195</v>
      </c>
      <c r="C78" s="22">
        <v>111</v>
      </c>
      <c r="D78" s="22">
        <v>125</v>
      </c>
      <c r="E78" s="22">
        <v>125</v>
      </c>
      <c r="F78" s="90">
        <f t="shared" ref="F78:F104" si="6">D78/C78*100</f>
        <v>112.61261261261262</v>
      </c>
      <c r="G78" s="120">
        <f t="shared" ref="G78:G105" si="7">E78*100/D78</f>
        <v>100</v>
      </c>
      <c r="H78" s="37"/>
    </row>
    <row r="79" spans="1:8" ht="23.25" customHeight="1" x14ac:dyDescent="0.25">
      <c r="A79" s="77"/>
      <c r="B79" s="100" t="s">
        <v>196</v>
      </c>
      <c r="C79" s="22">
        <v>1</v>
      </c>
      <c r="D79" s="22">
        <v>1</v>
      </c>
      <c r="E79" s="22">
        <v>1</v>
      </c>
      <c r="F79" s="69">
        <f t="shared" si="6"/>
        <v>100</v>
      </c>
      <c r="G79" s="101">
        <f t="shared" si="7"/>
        <v>100</v>
      </c>
      <c r="H79" s="37"/>
    </row>
    <row r="80" spans="1:8" ht="24" customHeight="1" x14ac:dyDescent="0.25">
      <c r="A80" s="77"/>
      <c r="B80" s="100" t="s">
        <v>197</v>
      </c>
      <c r="C80" s="22">
        <v>1</v>
      </c>
      <c r="D80" s="22">
        <v>1</v>
      </c>
      <c r="E80" s="22">
        <v>1</v>
      </c>
      <c r="F80" s="69">
        <f t="shared" si="6"/>
        <v>100</v>
      </c>
      <c r="G80" s="101">
        <f t="shared" si="7"/>
        <v>100</v>
      </c>
      <c r="H80" s="37"/>
    </row>
    <row r="81" spans="1:8" ht="21.75" customHeight="1" x14ac:dyDescent="0.25">
      <c r="A81" s="77"/>
      <c r="B81" s="100" t="s">
        <v>198</v>
      </c>
      <c r="C81" s="22">
        <v>1</v>
      </c>
      <c r="D81" s="22">
        <v>1</v>
      </c>
      <c r="E81" s="22">
        <v>1</v>
      </c>
      <c r="F81" s="90">
        <f t="shared" si="6"/>
        <v>100</v>
      </c>
      <c r="G81" s="101">
        <f t="shared" si="7"/>
        <v>100</v>
      </c>
      <c r="H81" s="37"/>
    </row>
    <row r="82" spans="1:8" ht="26.25" customHeight="1" x14ac:dyDescent="0.25">
      <c r="A82" s="77"/>
      <c r="B82" s="100" t="s">
        <v>199</v>
      </c>
      <c r="C82" s="22">
        <v>1</v>
      </c>
      <c r="D82" s="22">
        <v>1</v>
      </c>
      <c r="E82" s="22">
        <v>1</v>
      </c>
      <c r="F82" s="69">
        <f t="shared" si="6"/>
        <v>100</v>
      </c>
      <c r="G82" s="101">
        <f t="shared" si="7"/>
        <v>100</v>
      </c>
      <c r="H82" s="37"/>
    </row>
    <row r="83" spans="1:8" ht="21.75" customHeight="1" x14ac:dyDescent="0.25">
      <c r="A83" s="77"/>
      <c r="B83" s="100" t="s">
        <v>200</v>
      </c>
      <c r="C83" s="22">
        <v>1</v>
      </c>
      <c r="D83" s="22">
        <v>1</v>
      </c>
      <c r="E83" s="22">
        <v>1</v>
      </c>
      <c r="F83" s="69">
        <f t="shared" si="6"/>
        <v>100</v>
      </c>
      <c r="G83" s="101">
        <f t="shared" si="7"/>
        <v>100</v>
      </c>
      <c r="H83" s="37"/>
    </row>
    <row r="84" spans="1:8" ht="22.5" customHeight="1" x14ac:dyDescent="0.25">
      <c r="A84" s="77"/>
      <c r="B84" s="100" t="s">
        <v>201</v>
      </c>
      <c r="C84" s="22">
        <v>1</v>
      </c>
      <c r="D84" s="22">
        <v>1</v>
      </c>
      <c r="E84" s="22">
        <v>1</v>
      </c>
      <c r="F84" s="69">
        <f t="shared" si="6"/>
        <v>100</v>
      </c>
      <c r="G84" s="101">
        <f t="shared" si="7"/>
        <v>100</v>
      </c>
      <c r="H84" s="37"/>
    </row>
    <row r="85" spans="1:8" ht="25.5" customHeight="1" x14ac:dyDescent="0.25">
      <c r="A85" s="77"/>
      <c r="B85" s="100" t="s">
        <v>202</v>
      </c>
      <c r="C85" s="22">
        <v>1</v>
      </c>
      <c r="D85" s="22">
        <v>1</v>
      </c>
      <c r="E85" s="22">
        <v>1</v>
      </c>
      <c r="F85" s="69">
        <f t="shared" si="6"/>
        <v>100</v>
      </c>
      <c r="G85" s="101">
        <f t="shared" si="7"/>
        <v>100</v>
      </c>
      <c r="H85" s="37"/>
    </row>
    <row r="86" spans="1:8" ht="25.5" customHeight="1" x14ac:dyDescent="0.25">
      <c r="A86" s="77"/>
      <c r="B86" s="100" t="s">
        <v>203</v>
      </c>
      <c r="C86" s="22">
        <v>1</v>
      </c>
      <c r="D86" s="22">
        <v>1</v>
      </c>
      <c r="E86" s="22">
        <v>1</v>
      </c>
      <c r="F86" s="69">
        <f t="shared" si="6"/>
        <v>100</v>
      </c>
      <c r="G86" s="101">
        <f t="shared" si="7"/>
        <v>100</v>
      </c>
      <c r="H86" s="37"/>
    </row>
    <row r="87" spans="1:8" ht="20.25" customHeight="1" x14ac:dyDescent="0.25">
      <c r="A87" s="77"/>
      <c r="B87" s="100" t="s">
        <v>204</v>
      </c>
      <c r="C87" s="22">
        <v>1</v>
      </c>
      <c r="D87" s="22">
        <v>1</v>
      </c>
      <c r="E87" s="22">
        <v>1</v>
      </c>
      <c r="F87" s="69">
        <f t="shared" si="6"/>
        <v>100</v>
      </c>
      <c r="G87" s="101">
        <f t="shared" si="7"/>
        <v>100</v>
      </c>
      <c r="H87" s="37"/>
    </row>
    <row r="88" spans="1:8" ht="20.25" customHeight="1" x14ac:dyDescent="0.25">
      <c r="A88" s="77"/>
      <c r="B88" s="100" t="s">
        <v>205</v>
      </c>
      <c r="C88" s="22">
        <v>1</v>
      </c>
      <c r="D88" s="22">
        <v>1</v>
      </c>
      <c r="E88" s="22">
        <v>1</v>
      </c>
      <c r="F88" s="69">
        <f t="shared" si="6"/>
        <v>100</v>
      </c>
      <c r="G88" s="101">
        <f t="shared" si="7"/>
        <v>100</v>
      </c>
      <c r="H88" s="37"/>
    </row>
    <row r="89" spans="1:8" ht="25.5" customHeight="1" x14ac:dyDescent="0.25">
      <c r="A89" s="77"/>
      <c r="B89" s="100" t="s">
        <v>206</v>
      </c>
      <c r="C89" s="22">
        <v>1</v>
      </c>
      <c r="D89" s="22">
        <v>1</v>
      </c>
      <c r="E89" s="22">
        <v>1</v>
      </c>
      <c r="F89" s="69">
        <f t="shared" si="6"/>
        <v>100</v>
      </c>
      <c r="G89" s="101">
        <f t="shared" si="7"/>
        <v>100</v>
      </c>
      <c r="H89" s="37"/>
    </row>
    <row r="90" spans="1:8" ht="25.5" customHeight="1" x14ac:dyDescent="0.25">
      <c r="A90" s="77"/>
      <c r="B90" s="100" t="s">
        <v>207</v>
      </c>
      <c r="C90" s="22">
        <v>1</v>
      </c>
      <c r="D90" s="22">
        <v>1</v>
      </c>
      <c r="E90" s="22">
        <v>1</v>
      </c>
      <c r="F90" s="69">
        <f t="shared" si="6"/>
        <v>100</v>
      </c>
      <c r="G90" s="101">
        <f t="shared" si="7"/>
        <v>100</v>
      </c>
      <c r="H90" s="37"/>
    </row>
    <row r="91" spans="1:8" ht="25.5" customHeight="1" x14ac:dyDescent="0.25">
      <c r="A91" s="77"/>
      <c r="B91" s="100" t="s">
        <v>208</v>
      </c>
      <c r="C91" s="22">
        <v>1</v>
      </c>
      <c r="D91" s="22">
        <v>1</v>
      </c>
      <c r="E91" s="22">
        <v>1</v>
      </c>
      <c r="F91" s="69">
        <f t="shared" si="6"/>
        <v>100</v>
      </c>
      <c r="G91" s="101">
        <f t="shared" si="7"/>
        <v>100</v>
      </c>
      <c r="H91" s="37"/>
    </row>
    <row r="92" spans="1:8" ht="25.5" customHeight="1" x14ac:dyDescent="0.25">
      <c r="A92" s="77"/>
      <c r="B92" s="100" t="s">
        <v>209</v>
      </c>
      <c r="C92" s="22">
        <v>1</v>
      </c>
      <c r="D92" s="22">
        <v>1</v>
      </c>
      <c r="E92" s="22">
        <v>1</v>
      </c>
      <c r="F92" s="69">
        <f t="shared" si="6"/>
        <v>100</v>
      </c>
      <c r="G92" s="101">
        <f t="shared" si="7"/>
        <v>100</v>
      </c>
      <c r="H92" s="37"/>
    </row>
    <row r="93" spans="1:8" ht="25.5" customHeight="1" x14ac:dyDescent="0.25">
      <c r="A93" s="77"/>
      <c r="B93" s="100" t="s">
        <v>210</v>
      </c>
      <c r="C93" s="22">
        <v>1</v>
      </c>
      <c r="D93" s="22">
        <v>1</v>
      </c>
      <c r="E93" s="22">
        <v>1</v>
      </c>
      <c r="F93" s="69">
        <f t="shared" si="6"/>
        <v>100</v>
      </c>
      <c r="G93" s="101">
        <f t="shared" si="7"/>
        <v>100</v>
      </c>
      <c r="H93" s="37"/>
    </row>
    <row r="94" spans="1:8" ht="19.5" customHeight="1" x14ac:dyDescent="0.25">
      <c r="A94" s="77"/>
      <c r="B94" s="100" t="s">
        <v>211</v>
      </c>
      <c r="C94" s="22">
        <v>1</v>
      </c>
      <c r="D94" s="22">
        <v>1</v>
      </c>
      <c r="E94" s="22">
        <v>1</v>
      </c>
      <c r="F94" s="69">
        <f t="shared" si="6"/>
        <v>100</v>
      </c>
      <c r="G94" s="101">
        <f t="shared" si="7"/>
        <v>100</v>
      </c>
      <c r="H94" s="37"/>
    </row>
    <row r="95" spans="1:8" ht="21.75" customHeight="1" x14ac:dyDescent="0.25">
      <c r="A95" s="77"/>
      <c r="B95" s="100" t="s">
        <v>212</v>
      </c>
      <c r="C95" s="22">
        <v>1</v>
      </c>
      <c r="D95" s="22">
        <v>1</v>
      </c>
      <c r="E95" s="22">
        <v>1</v>
      </c>
      <c r="F95" s="69">
        <f t="shared" si="6"/>
        <v>100</v>
      </c>
      <c r="G95" s="101">
        <f t="shared" si="7"/>
        <v>100</v>
      </c>
      <c r="H95" s="37"/>
    </row>
    <row r="96" spans="1:8" ht="25.5" customHeight="1" x14ac:dyDescent="0.25">
      <c r="A96" s="77"/>
      <c r="B96" s="100" t="s">
        <v>213</v>
      </c>
      <c r="C96" s="22">
        <v>1</v>
      </c>
      <c r="D96" s="22">
        <v>1</v>
      </c>
      <c r="E96" s="22">
        <v>1</v>
      </c>
      <c r="F96" s="69">
        <f t="shared" si="6"/>
        <v>100</v>
      </c>
      <c r="G96" s="101">
        <f t="shared" si="7"/>
        <v>100</v>
      </c>
      <c r="H96" s="37"/>
    </row>
    <row r="97" spans="1:8" ht="25.5" customHeight="1" x14ac:dyDescent="0.25">
      <c r="A97" s="77"/>
      <c r="B97" s="100" t="s">
        <v>214</v>
      </c>
      <c r="C97" s="22">
        <v>1</v>
      </c>
      <c r="D97" s="22">
        <v>1</v>
      </c>
      <c r="E97" s="22">
        <v>1</v>
      </c>
      <c r="F97" s="69">
        <f t="shared" si="6"/>
        <v>100</v>
      </c>
      <c r="G97" s="101">
        <f t="shared" si="7"/>
        <v>100</v>
      </c>
      <c r="H97" s="37"/>
    </row>
    <row r="98" spans="1:8" ht="25.5" customHeight="1" x14ac:dyDescent="0.25">
      <c r="A98" s="77"/>
      <c r="B98" s="100" t="s">
        <v>215</v>
      </c>
      <c r="C98" s="22">
        <v>1</v>
      </c>
      <c r="D98" s="22">
        <v>1</v>
      </c>
      <c r="E98" s="22">
        <v>1</v>
      </c>
      <c r="F98" s="69">
        <f t="shared" si="6"/>
        <v>100</v>
      </c>
      <c r="G98" s="101">
        <f t="shared" si="7"/>
        <v>100</v>
      </c>
      <c r="H98" s="37"/>
    </row>
    <row r="99" spans="1:8" ht="25.5" customHeight="1" x14ac:dyDescent="0.25">
      <c r="A99" s="77"/>
      <c r="B99" s="100" t="s">
        <v>216</v>
      </c>
      <c r="C99" s="22">
        <v>1</v>
      </c>
      <c r="D99" s="22">
        <v>1</v>
      </c>
      <c r="E99" s="22">
        <v>1</v>
      </c>
      <c r="F99" s="69">
        <f t="shared" si="6"/>
        <v>100</v>
      </c>
      <c r="G99" s="101">
        <f t="shared" si="7"/>
        <v>100</v>
      </c>
      <c r="H99" s="37"/>
    </row>
    <row r="100" spans="1:8" ht="25.5" customHeight="1" x14ac:dyDescent="0.25">
      <c r="A100" s="77"/>
      <c r="B100" s="100" t="s">
        <v>217</v>
      </c>
      <c r="C100" s="22">
        <v>1</v>
      </c>
      <c r="D100" s="22">
        <v>1</v>
      </c>
      <c r="E100" s="22">
        <v>1</v>
      </c>
      <c r="F100" s="69">
        <f t="shared" si="6"/>
        <v>100</v>
      </c>
      <c r="G100" s="101">
        <f t="shared" si="7"/>
        <v>100</v>
      </c>
      <c r="H100" s="37"/>
    </row>
    <row r="101" spans="1:8" ht="25.5" customHeight="1" x14ac:dyDescent="0.25">
      <c r="A101" s="77"/>
      <c r="B101" s="100" t="s">
        <v>218</v>
      </c>
      <c r="C101" s="22">
        <v>1</v>
      </c>
      <c r="D101" s="22">
        <v>1</v>
      </c>
      <c r="E101" s="22">
        <v>1</v>
      </c>
      <c r="F101" s="69">
        <f t="shared" si="6"/>
        <v>100</v>
      </c>
      <c r="G101" s="101">
        <f t="shared" si="7"/>
        <v>100</v>
      </c>
      <c r="H101" s="37"/>
    </row>
    <row r="102" spans="1:8" ht="25.5" customHeight="1" x14ac:dyDescent="0.25">
      <c r="A102" s="77"/>
      <c r="B102" s="100" t="s">
        <v>219</v>
      </c>
      <c r="C102" s="22">
        <v>1</v>
      </c>
      <c r="D102" s="22">
        <v>1</v>
      </c>
      <c r="E102" s="22">
        <v>1</v>
      </c>
      <c r="F102" s="69">
        <f t="shared" si="6"/>
        <v>100</v>
      </c>
      <c r="G102" s="101">
        <f t="shared" si="7"/>
        <v>100</v>
      </c>
      <c r="H102" s="37"/>
    </row>
    <row r="103" spans="1:8" ht="25.5" customHeight="1" x14ac:dyDescent="0.25">
      <c r="A103" s="77"/>
      <c r="B103" s="100" t="s">
        <v>220</v>
      </c>
      <c r="C103" s="22">
        <v>0</v>
      </c>
      <c r="D103" s="22">
        <v>1</v>
      </c>
      <c r="E103" s="22">
        <v>1</v>
      </c>
      <c r="F103" s="69">
        <v>0</v>
      </c>
      <c r="G103" s="101">
        <f t="shared" si="7"/>
        <v>100</v>
      </c>
      <c r="H103" s="37"/>
    </row>
    <row r="104" spans="1:8" ht="25.5" customHeight="1" x14ac:dyDescent="0.25">
      <c r="A104" s="77"/>
      <c r="B104" s="100" t="s">
        <v>221</v>
      </c>
      <c r="C104" s="22">
        <v>1</v>
      </c>
      <c r="D104" s="22">
        <v>1</v>
      </c>
      <c r="E104" s="22">
        <v>1</v>
      </c>
      <c r="F104" s="69">
        <f t="shared" si="6"/>
        <v>100</v>
      </c>
      <c r="G104" s="101">
        <f t="shared" si="7"/>
        <v>100</v>
      </c>
      <c r="H104" s="37"/>
    </row>
    <row r="105" spans="1:8" ht="25.5" customHeight="1" x14ac:dyDescent="0.25">
      <c r="A105" s="77"/>
      <c r="B105" s="100" t="s">
        <v>222</v>
      </c>
      <c r="C105" s="22">
        <v>0</v>
      </c>
      <c r="D105" s="22">
        <v>1</v>
      </c>
      <c r="E105" s="22">
        <v>1</v>
      </c>
      <c r="F105" s="69">
        <v>0</v>
      </c>
      <c r="G105" s="101">
        <f t="shared" si="7"/>
        <v>100</v>
      </c>
      <c r="H105" s="37"/>
    </row>
    <row r="106" spans="1:8" ht="22.5" customHeight="1" x14ac:dyDescent="0.25">
      <c r="A106" s="77"/>
      <c r="B106" s="100" t="s">
        <v>223</v>
      </c>
      <c r="C106" s="22">
        <v>1</v>
      </c>
      <c r="D106" s="22">
        <v>1</v>
      </c>
      <c r="E106" s="22">
        <v>1</v>
      </c>
      <c r="F106" s="69">
        <f t="shared" si="3"/>
        <v>100</v>
      </c>
      <c r="G106" s="101">
        <f t="shared" si="2"/>
        <v>100</v>
      </c>
      <c r="H106" s="37"/>
    </row>
    <row r="107" spans="1:8" ht="22.5" customHeight="1" x14ac:dyDescent="0.25">
      <c r="A107" s="77"/>
      <c r="B107" s="100" t="s">
        <v>224</v>
      </c>
      <c r="C107" s="22">
        <v>1</v>
      </c>
      <c r="D107" s="22">
        <v>1</v>
      </c>
      <c r="E107" s="22">
        <v>1</v>
      </c>
      <c r="F107" s="69">
        <f t="shared" si="3"/>
        <v>100</v>
      </c>
      <c r="G107" s="101">
        <f t="shared" si="2"/>
        <v>100</v>
      </c>
      <c r="H107" s="37"/>
    </row>
    <row r="108" spans="1:8" ht="22.5" customHeight="1" x14ac:dyDescent="0.25">
      <c r="A108" s="77"/>
      <c r="B108" s="100" t="s">
        <v>225</v>
      </c>
      <c r="C108" s="22">
        <v>0</v>
      </c>
      <c r="D108" s="22">
        <v>1</v>
      </c>
      <c r="E108" s="22">
        <v>1</v>
      </c>
      <c r="F108" s="69">
        <v>0</v>
      </c>
      <c r="G108" s="101">
        <f t="shared" si="2"/>
        <v>100</v>
      </c>
      <c r="H108" s="37"/>
    </row>
    <row r="109" spans="1:8" ht="22.5" customHeight="1" x14ac:dyDescent="0.25">
      <c r="A109" s="77"/>
      <c r="B109" s="100" t="s">
        <v>226</v>
      </c>
      <c r="C109" s="22">
        <v>0</v>
      </c>
      <c r="D109" s="22">
        <v>1</v>
      </c>
      <c r="E109" s="22">
        <v>1</v>
      </c>
      <c r="F109" s="69">
        <v>0</v>
      </c>
      <c r="G109" s="101">
        <f t="shared" si="2"/>
        <v>100</v>
      </c>
      <c r="H109" s="37"/>
    </row>
    <row r="110" spans="1:8" ht="22.5" customHeight="1" x14ac:dyDescent="0.25">
      <c r="A110" s="77"/>
      <c r="B110" s="100" t="s">
        <v>227</v>
      </c>
      <c r="C110" s="22">
        <v>0</v>
      </c>
      <c r="D110" s="22">
        <v>1</v>
      </c>
      <c r="E110" s="22">
        <v>1</v>
      </c>
      <c r="F110" s="69">
        <v>0</v>
      </c>
      <c r="G110" s="101">
        <f>E110/D110*100</f>
        <v>100</v>
      </c>
      <c r="H110" s="37"/>
    </row>
    <row r="111" spans="1:8" ht="22.5" customHeight="1" x14ac:dyDescent="0.25">
      <c r="A111" s="77"/>
      <c r="B111" s="100" t="s">
        <v>228</v>
      </c>
      <c r="C111" s="22">
        <v>0</v>
      </c>
      <c r="D111" s="22">
        <v>1</v>
      </c>
      <c r="E111" s="22">
        <v>1</v>
      </c>
      <c r="F111" s="69">
        <v>0</v>
      </c>
      <c r="G111" s="101">
        <f>E111/D111*100</f>
        <v>100</v>
      </c>
      <c r="H111" s="37"/>
    </row>
    <row r="112" spans="1:8" ht="22.5" customHeight="1" thickBot="1" x14ac:dyDescent="0.3">
      <c r="A112" s="102"/>
      <c r="B112" s="106" t="s">
        <v>229</v>
      </c>
      <c r="C112" s="103">
        <v>0</v>
      </c>
      <c r="D112" s="22">
        <v>1</v>
      </c>
      <c r="E112" s="22">
        <v>1</v>
      </c>
      <c r="F112" s="104">
        <v>0</v>
      </c>
      <c r="G112" s="105">
        <f t="shared" si="2"/>
        <v>100</v>
      </c>
      <c r="H112" s="37"/>
    </row>
    <row r="113" spans="1:11" ht="22.5" customHeight="1" x14ac:dyDescent="0.25">
      <c r="A113" s="178" t="s">
        <v>248</v>
      </c>
      <c r="B113" s="178"/>
      <c r="C113" s="178"/>
      <c r="D113" s="178"/>
      <c r="E113" s="178"/>
      <c r="F113" s="178"/>
      <c r="G113" s="178"/>
      <c r="H113" s="37"/>
    </row>
    <row r="114" spans="1:11" ht="22.5" customHeight="1" x14ac:dyDescent="0.25">
      <c r="A114" s="178"/>
      <c r="B114" s="178"/>
      <c r="C114" s="178"/>
      <c r="D114" s="178"/>
      <c r="E114" s="178"/>
      <c r="F114" s="178"/>
      <c r="G114" s="178"/>
      <c r="H114" s="39"/>
    </row>
    <row r="115" spans="1:11" ht="9" customHeight="1" x14ac:dyDescent="0.25">
      <c r="A115" s="178"/>
      <c r="B115" s="178"/>
      <c r="C115" s="178"/>
      <c r="D115" s="178"/>
      <c r="E115" s="178"/>
      <c r="F115" s="178"/>
      <c r="G115" s="178"/>
      <c r="H115" s="40"/>
      <c r="I115" s="40"/>
      <c r="J115" s="40"/>
      <c r="K115" s="40"/>
    </row>
    <row r="116" spans="1:11" ht="27" customHeight="1" thickBot="1" x14ac:dyDescent="0.3">
      <c r="A116" s="180" t="s">
        <v>163</v>
      </c>
      <c r="B116" s="180"/>
      <c r="C116" s="180"/>
      <c r="D116" s="180"/>
      <c r="E116" s="180"/>
      <c r="F116" s="180"/>
      <c r="G116" s="180"/>
      <c r="H116" s="91"/>
      <c r="I116" s="41"/>
      <c r="J116" s="41"/>
      <c r="K116" s="41"/>
    </row>
    <row r="117" spans="1:11" ht="36" customHeight="1" x14ac:dyDescent="0.25">
      <c r="A117" s="88" t="s">
        <v>1</v>
      </c>
      <c r="B117" s="89" t="s">
        <v>100</v>
      </c>
      <c r="C117" s="92" t="s">
        <v>242</v>
      </c>
      <c r="D117" s="92" t="s">
        <v>243</v>
      </c>
      <c r="E117" s="92" t="s">
        <v>247</v>
      </c>
      <c r="F117" s="92" t="s">
        <v>233</v>
      </c>
      <c r="G117" s="93" t="s">
        <v>249</v>
      </c>
    </row>
    <row r="118" spans="1:11" ht="25.5" x14ac:dyDescent="0.25">
      <c r="A118" s="77">
        <v>1</v>
      </c>
      <c r="B118" s="35" t="s">
        <v>134</v>
      </c>
      <c r="C118" s="45">
        <v>35.6</v>
      </c>
      <c r="D118" s="45">
        <v>35.6</v>
      </c>
      <c r="E118" s="45">
        <v>35.6</v>
      </c>
      <c r="F118" s="70">
        <f>D118*100/C118</f>
        <v>100</v>
      </c>
      <c r="G118" s="94">
        <f>E118*100/D118</f>
        <v>100</v>
      </c>
    </row>
    <row r="119" spans="1:11" ht="25.5" x14ac:dyDescent="0.25">
      <c r="A119" s="77">
        <v>2</v>
      </c>
      <c r="B119" s="35" t="s">
        <v>135</v>
      </c>
      <c r="C119" s="45">
        <v>47239.6</v>
      </c>
      <c r="D119" s="45">
        <v>55584.5</v>
      </c>
      <c r="E119" s="45">
        <v>58714.6</v>
      </c>
      <c r="F119" s="70">
        <f t="shared" ref="F119:F120" si="8">D119*100/C119</f>
        <v>117.66505220196615</v>
      </c>
      <c r="G119" s="94">
        <f t="shared" ref="G119:G120" si="9">E119*100/D119</f>
        <v>105.63124612077108</v>
      </c>
    </row>
    <row r="120" spans="1:11" ht="39" thickBot="1" x14ac:dyDescent="0.3">
      <c r="A120" s="95">
        <v>3</v>
      </c>
      <c r="B120" s="96" t="s">
        <v>136</v>
      </c>
      <c r="C120" s="108">
        <v>39</v>
      </c>
      <c r="D120" s="108">
        <v>39</v>
      </c>
      <c r="E120" s="108">
        <v>39</v>
      </c>
      <c r="F120" s="97">
        <f t="shared" si="8"/>
        <v>100</v>
      </c>
      <c r="G120" s="98">
        <f t="shared" si="9"/>
        <v>100</v>
      </c>
    </row>
    <row r="122" spans="1:11" ht="18.75" thickBot="1" x14ac:dyDescent="0.3">
      <c r="A122" s="177" t="s">
        <v>164</v>
      </c>
      <c r="B122" s="177"/>
      <c r="C122" s="177"/>
      <c r="D122" s="177"/>
      <c r="E122" s="177"/>
      <c r="F122" s="177"/>
      <c r="G122" s="177"/>
    </row>
    <row r="123" spans="1:11" ht="38.25" x14ac:dyDescent="0.25">
      <c r="A123" s="18" t="s">
        <v>1</v>
      </c>
      <c r="B123" s="18" t="s">
        <v>100</v>
      </c>
      <c r="C123" s="92" t="s">
        <v>242</v>
      </c>
      <c r="D123" s="92" t="s">
        <v>243</v>
      </c>
      <c r="E123" s="92" t="s">
        <v>247</v>
      </c>
      <c r="F123" s="92" t="s">
        <v>233</v>
      </c>
      <c r="G123" s="93" t="s">
        <v>249</v>
      </c>
    </row>
    <row r="124" spans="1:11" ht="25.5" x14ac:dyDescent="0.25">
      <c r="A124" s="22">
        <v>1</v>
      </c>
      <c r="B124" s="35" t="s">
        <v>134</v>
      </c>
      <c r="C124" s="45">
        <v>25</v>
      </c>
      <c r="D124" s="45">
        <v>25</v>
      </c>
      <c r="E124" s="45">
        <v>25</v>
      </c>
      <c r="F124" s="70">
        <f>D124*100/C124</f>
        <v>100</v>
      </c>
      <c r="G124" s="70">
        <f>E124*100/D124</f>
        <v>100</v>
      </c>
    </row>
    <row r="125" spans="1:11" ht="25.5" x14ac:dyDescent="0.25">
      <c r="A125" s="22">
        <v>2</v>
      </c>
      <c r="B125" s="35" t="s">
        <v>135</v>
      </c>
      <c r="C125" s="107">
        <v>32171.9</v>
      </c>
      <c r="D125" s="107">
        <v>38538.300000000003</v>
      </c>
      <c r="E125" s="45">
        <v>40873.800000000003</v>
      </c>
      <c r="F125" s="70">
        <f t="shared" ref="F125:F126" si="10">D125*100/C125</f>
        <v>119.78869759013301</v>
      </c>
      <c r="G125" s="70">
        <f t="shared" ref="G125:G126" si="11">E125*100/D125</f>
        <v>106.06020504277564</v>
      </c>
    </row>
    <row r="126" spans="1:11" ht="38.25" x14ac:dyDescent="0.25">
      <c r="A126" s="22">
        <v>3</v>
      </c>
      <c r="B126" s="35" t="s">
        <v>136</v>
      </c>
      <c r="C126" s="45">
        <v>27</v>
      </c>
      <c r="D126" s="45">
        <v>25</v>
      </c>
      <c r="E126" s="45">
        <v>27</v>
      </c>
      <c r="F126" s="70">
        <f t="shared" si="10"/>
        <v>92.592592592592595</v>
      </c>
      <c r="G126" s="70">
        <f t="shared" si="11"/>
        <v>108</v>
      </c>
    </row>
    <row r="127" spans="1:11" ht="18.75" thickBot="1" x14ac:dyDescent="0.3">
      <c r="A127" s="177" t="s">
        <v>238</v>
      </c>
      <c r="B127" s="177"/>
      <c r="C127" s="177"/>
      <c r="D127" s="177"/>
      <c r="E127" s="177"/>
      <c r="F127" s="177"/>
      <c r="G127" s="177"/>
    </row>
    <row r="128" spans="1:11" ht="38.25" x14ac:dyDescent="0.25">
      <c r="A128" s="18" t="s">
        <v>1</v>
      </c>
      <c r="B128" s="18" t="s">
        <v>100</v>
      </c>
      <c r="C128" s="92" t="s">
        <v>242</v>
      </c>
      <c r="D128" s="92" t="s">
        <v>243</v>
      </c>
      <c r="E128" s="92" t="s">
        <v>247</v>
      </c>
      <c r="F128" s="92" t="s">
        <v>233</v>
      </c>
      <c r="G128" s="93" t="s">
        <v>249</v>
      </c>
    </row>
    <row r="129" spans="1:8" ht="25.5" x14ac:dyDescent="0.25">
      <c r="A129" s="22">
        <v>1</v>
      </c>
      <c r="B129" s="35" t="s">
        <v>134</v>
      </c>
      <c r="C129" s="45">
        <v>31.1</v>
      </c>
      <c r="D129" s="45">
        <v>31.1</v>
      </c>
      <c r="E129" s="45">
        <v>31.1</v>
      </c>
      <c r="F129" s="70">
        <f>D129/C129*100</f>
        <v>100</v>
      </c>
      <c r="G129" s="70">
        <f>E129*100/D129</f>
        <v>100</v>
      </c>
    </row>
    <row r="130" spans="1:8" ht="25.5" x14ac:dyDescent="0.25">
      <c r="A130" s="22">
        <v>2</v>
      </c>
      <c r="B130" s="35" t="s">
        <v>135</v>
      </c>
      <c r="C130" s="107">
        <v>13733.3</v>
      </c>
      <c r="D130" s="107">
        <v>47293.4</v>
      </c>
      <c r="E130" s="45">
        <v>50331.5</v>
      </c>
      <c r="F130" s="70">
        <v>0</v>
      </c>
      <c r="G130" s="70">
        <f t="shared" ref="G130:G131" si="12">E130*100/D130</f>
        <v>106.42394076129015</v>
      </c>
    </row>
    <row r="131" spans="1:8" ht="38.25" x14ac:dyDescent="0.25">
      <c r="A131" s="22">
        <v>3</v>
      </c>
      <c r="B131" s="35" t="s">
        <v>136</v>
      </c>
      <c r="C131" s="45">
        <v>34</v>
      </c>
      <c r="D131" s="45">
        <v>34</v>
      </c>
      <c r="E131" s="45">
        <v>34</v>
      </c>
      <c r="F131" s="70">
        <f>D131/C131*100</f>
        <v>100</v>
      </c>
      <c r="G131" s="70">
        <f t="shared" si="12"/>
        <v>100</v>
      </c>
    </row>
    <row r="132" spans="1:8" x14ac:dyDescent="0.25">
      <c r="F132" s="121"/>
    </row>
    <row r="133" spans="1:8" ht="18.75" thickBot="1" x14ac:dyDescent="0.3">
      <c r="A133" s="177" t="s">
        <v>165</v>
      </c>
      <c r="B133" s="177"/>
      <c r="C133" s="177"/>
      <c r="D133" s="177"/>
      <c r="E133" s="177"/>
      <c r="F133" s="177"/>
      <c r="G133" s="177"/>
    </row>
    <row r="134" spans="1:8" ht="38.25" x14ac:dyDescent="0.25">
      <c r="A134" s="18" t="s">
        <v>1</v>
      </c>
      <c r="B134" s="18" t="s">
        <v>100</v>
      </c>
      <c r="C134" s="92" t="s">
        <v>242</v>
      </c>
      <c r="D134" s="92" t="s">
        <v>243</v>
      </c>
      <c r="E134" s="92" t="s">
        <v>247</v>
      </c>
      <c r="F134" s="92" t="s">
        <v>233</v>
      </c>
      <c r="G134" s="93" t="s">
        <v>249</v>
      </c>
    </row>
    <row r="135" spans="1:8" ht="25.5" x14ac:dyDescent="0.25">
      <c r="A135" s="22">
        <v>1</v>
      </c>
      <c r="B135" s="35" t="s">
        <v>134</v>
      </c>
      <c r="C135" s="45">
        <v>33.1</v>
      </c>
      <c r="D135" s="45">
        <v>31.1</v>
      </c>
      <c r="E135" s="45">
        <v>31.1</v>
      </c>
      <c r="F135" s="70">
        <f>D135*100/C135</f>
        <v>93.957703927492446</v>
      </c>
      <c r="G135" s="70">
        <f>E135*100/D135</f>
        <v>100</v>
      </c>
    </row>
    <row r="136" spans="1:8" ht="25.5" x14ac:dyDescent="0.25">
      <c r="A136" s="22">
        <v>2</v>
      </c>
      <c r="B136" s="35" t="s">
        <v>135</v>
      </c>
      <c r="C136" s="107">
        <v>42571</v>
      </c>
      <c r="D136" s="107">
        <v>48012.1</v>
      </c>
      <c r="E136" s="45">
        <v>51267.3</v>
      </c>
      <c r="F136" s="70">
        <f>D136*100/C136</f>
        <v>112.78123605271195</v>
      </c>
      <c r="G136" s="70">
        <f t="shared" ref="G136:G137" si="13">E136*100/D136</f>
        <v>106.77995755236701</v>
      </c>
    </row>
    <row r="137" spans="1:8" ht="38.25" x14ac:dyDescent="0.25">
      <c r="A137" s="22">
        <v>3</v>
      </c>
      <c r="B137" s="35" t="s">
        <v>136</v>
      </c>
      <c r="C137" s="45">
        <v>36</v>
      </c>
      <c r="D137" s="45">
        <v>35</v>
      </c>
      <c r="E137" s="45">
        <v>35</v>
      </c>
      <c r="F137" s="70">
        <f t="shared" ref="F137" si="14">D137*100/C137</f>
        <v>97.222222222222229</v>
      </c>
      <c r="G137" s="70">
        <f t="shared" si="13"/>
        <v>100</v>
      </c>
    </row>
    <row r="139" spans="1:8" ht="18.75" thickBot="1" x14ac:dyDescent="0.3">
      <c r="A139" s="176" t="s">
        <v>166</v>
      </c>
      <c r="B139" s="176"/>
      <c r="C139" s="176"/>
      <c r="D139" s="176"/>
      <c r="E139" s="176"/>
      <c r="F139" s="176"/>
      <c r="G139" s="176"/>
      <c r="H139" s="91"/>
    </row>
    <row r="140" spans="1:8" ht="38.25" x14ac:dyDescent="0.25">
      <c r="A140" s="18" t="s">
        <v>1</v>
      </c>
      <c r="B140" s="18" t="s">
        <v>100</v>
      </c>
      <c r="C140" s="92" t="s">
        <v>242</v>
      </c>
      <c r="D140" s="92" t="s">
        <v>243</v>
      </c>
      <c r="E140" s="92" t="s">
        <v>247</v>
      </c>
      <c r="F140" s="92" t="s">
        <v>233</v>
      </c>
      <c r="G140" s="93" t="s">
        <v>249</v>
      </c>
    </row>
    <row r="141" spans="1:8" ht="25.5" x14ac:dyDescent="0.25">
      <c r="A141" s="22">
        <v>1</v>
      </c>
      <c r="B141" s="35" t="s">
        <v>134</v>
      </c>
      <c r="C141" s="45">
        <v>21.2</v>
      </c>
      <c r="D141" s="45">
        <v>21.2</v>
      </c>
      <c r="E141" s="45">
        <v>21.2</v>
      </c>
      <c r="F141" s="70">
        <f>D141*100/C141</f>
        <v>100</v>
      </c>
      <c r="G141" s="70">
        <f>E141*100/D141</f>
        <v>100</v>
      </c>
    </row>
    <row r="142" spans="1:8" ht="25.5" x14ac:dyDescent="0.25">
      <c r="A142" s="22">
        <v>2</v>
      </c>
      <c r="B142" s="35" t="s">
        <v>135</v>
      </c>
      <c r="C142" s="107">
        <v>28612.2</v>
      </c>
      <c r="D142" s="107">
        <v>33039.4</v>
      </c>
      <c r="E142" s="107">
        <v>34927.1</v>
      </c>
      <c r="F142" s="70">
        <f t="shared" ref="F142:F143" si="15">D142*100/C142</f>
        <v>115.47311985796269</v>
      </c>
      <c r="G142" s="70">
        <f t="shared" ref="G142:G143" si="16">E142*100/D142</f>
        <v>105.71348147968789</v>
      </c>
    </row>
    <row r="143" spans="1:8" ht="38.25" x14ac:dyDescent="0.25">
      <c r="A143" s="22">
        <v>3</v>
      </c>
      <c r="B143" s="35" t="s">
        <v>136</v>
      </c>
      <c r="C143" s="45">
        <v>23</v>
      </c>
      <c r="D143" s="45">
        <v>23</v>
      </c>
      <c r="E143" s="45">
        <v>23</v>
      </c>
      <c r="F143" s="70">
        <f t="shared" si="15"/>
        <v>100</v>
      </c>
      <c r="G143" s="70">
        <f t="shared" si="16"/>
        <v>100</v>
      </c>
    </row>
    <row r="145" spans="1:8" ht="18.75" thickBot="1" x14ac:dyDescent="0.3">
      <c r="A145" s="176" t="s">
        <v>167</v>
      </c>
      <c r="B145" s="176"/>
      <c r="C145" s="176"/>
      <c r="D145" s="176"/>
      <c r="E145" s="176"/>
      <c r="F145" s="176"/>
      <c r="G145" s="176"/>
      <c r="H145" s="91"/>
    </row>
    <row r="146" spans="1:8" ht="38.25" x14ac:dyDescent="0.25">
      <c r="A146" s="18" t="s">
        <v>1</v>
      </c>
      <c r="B146" s="18" t="s">
        <v>100</v>
      </c>
      <c r="C146" s="92" t="s">
        <v>242</v>
      </c>
      <c r="D146" s="92" t="s">
        <v>243</v>
      </c>
      <c r="E146" s="92" t="s">
        <v>247</v>
      </c>
      <c r="F146" s="92" t="s">
        <v>233</v>
      </c>
      <c r="G146" s="93" t="s">
        <v>249</v>
      </c>
    </row>
    <row r="147" spans="1:8" ht="25.5" x14ac:dyDescent="0.25">
      <c r="A147" s="22">
        <v>1</v>
      </c>
      <c r="B147" s="35" t="s">
        <v>134</v>
      </c>
      <c r="C147" s="107">
        <v>30.6</v>
      </c>
      <c r="D147" s="107">
        <v>30.6</v>
      </c>
      <c r="E147" s="45">
        <v>30.6</v>
      </c>
      <c r="F147" s="70">
        <f>D147*100/C147</f>
        <v>100</v>
      </c>
      <c r="G147" s="70">
        <f>E147*100/D147</f>
        <v>100</v>
      </c>
    </row>
    <row r="148" spans="1:8" ht="25.5" x14ac:dyDescent="0.25">
      <c r="A148" s="22">
        <v>2</v>
      </c>
      <c r="B148" s="35" t="s">
        <v>135</v>
      </c>
      <c r="C148" s="107">
        <v>41693.800000000003</v>
      </c>
      <c r="D148" s="107">
        <v>47689.1</v>
      </c>
      <c r="E148" s="45">
        <v>50504.3</v>
      </c>
      <c r="F148" s="70">
        <f t="shared" ref="F148:F149" si="17">D148*100/C148</f>
        <v>114.37935616326648</v>
      </c>
      <c r="G148" s="70">
        <f t="shared" ref="G148:G149" si="18">E148*100/D148</f>
        <v>105.90323574988834</v>
      </c>
    </row>
    <row r="149" spans="1:8" ht="38.25" x14ac:dyDescent="0.25">
      <c r="A149" s="22">
        <v>3</v>
      </c>
      <c r="B149" s="35" t="s">
        <v>136</v>
      </c>
      <c r="C149" s="45">
        <v>34</v>
      </c>
      <c r="D149" s="45">
        <v>34</v>
      </c>
      <c r="E149" s="45">
        <v>34</v>
      </c>
      <c r="F149" s="70">
        <f t="shared" si="17"/>
        <v>100</v>
      </c>
      <c r="G149" s="70">
        <f t="shared" si="18"/>
        <v>100</v>
      </c>
    </row>
    <row r="151" spans="1:8" ht="18.75" thickBot="1" x14ac:dyDescent="0.3">
      <c r="A151" s="176" t="s">
        <v>168</v>
      </c>
      <c r="B151" s="176"/>
      <c r="C151" s="176"/>
      <c r="D151" s="176"/>
      <c r="E151" s="176"/>
      <c r="F151" s="176"/>
      <c r="G151" s="176"/>
      <c r="H151" s="91"/>
    </row>
    <row r="152" spans="1:8" ht="38.25" x14ac:dyDescent="0.25">
      <c r="A152" s="18" t="s">
        <v>1</v>
      </c>
      <c r="B152" s="18" t="s">
        <v>100</v>
      </c>
      <c r="C152" s="92" t="s">
        <v>242</v>
      </c>
      <c r="D152" s="92" t="s">
        <v>243</v>
      </c>
      <c r="E152" s="92" t="s">
        <v>247</v>
      </c>
      <c r="F152" s="92" t="s">
        <v>233</v>
      </c>
      <c r="G152" s="93" t="s">
        <v>249</v>
      </c>
    </row>
    <row r="153" spans="1:8" ht="25.5" x14ac:dyDescent="0.25">
      <c r="A153" s="22">
        <v>1</v>
      </c>
      <c r="B153" s="35" t="s">
        <v>134</v>
      </c>
      <c r="C153" s="45">
        <v>27.8</v>
      </c>
      <c r="D153" s="45">
        <v>27.8</v>
      </c>
      <c r="E153" s="45">
        <v>27.8</v>
      </c>
      <c r="F153" s="70">
        <f>D153*100/C153</f>
        <v>100</v>
      </c>
      <c r="G153" s="70">
        <f>E153*100/D153</f>
        <v>100</v>
      </c>
    </row>
    <row r="154" spans="1:8" ht="25.5" x14ac:dyDescent="0.25">
      <c r="A154" s="22">
        <v>2</v>
      </c>
      <c r="B154" s="35" t="s">
        <v>135</v>
      </c>
      <c r="C154" s="107">
        <v>37797.4</v>
      </c>
      <c r="D154" s="107">
        <v>43408</v>
      </c>
      <c r="E154" s="45">
        <v>45905.1</v>
      </c>
      <c r="F154" s="70">
        <f t="shared" ref="F154:F155" si="19">D154*100/C154</f>
        <v>114.84387815034896</v>
      </c>
      <c r="G154" s="70">
        <f t="shared" ref="G154:G155" si="20">E154*100/D154</f>
        <v>105.75262624401032</v>
      </c>
    </row>
    <row r="155" spans="1:8" ht="38.25" x14ac:dyDescent="0.25">
      <c r="A155" s="22">
        <v>3</v>
      </c>
      <c r="B155" s="35" t="s">
        <v>136</v>
      </c>
      <c r="C155" s="45">
        <v>30</v>
      </c>
      <c r="D155" s="45">
        <v>30</v>
      </c>
      <c r="E155" s="45">
        <v>30</v>
      </c>
      <c r="F155" s="70">
        <f t="shared" si="19"/>
        <v>100</v>
      </c>
      <c r="G155" s="70">
        <f t="shared" si="20"/>
        <v>100</v>
      </c>
    </row>
    <row r="157" spans="1:8" ht="18.75" thickBot="1" x14ac:dyDescent="0.3">
      <c r="A157" s="176" t="s">
        <v>169</v>
      </c>
      <c r="B157" s="176"/>
      <c r="C157" s="176"/>
      <c r="D157" s="176"/>
      <c r="E157" s="176"/>
      <c r="F157" s="176"/>
      <c r="G157" s="176"/>
      <c r="H157" s="91"/>
    </row>
    <row r="158" spans="1:8" ht="38.25" x14ac:dyDescent="0.25">
      <c r="A158" s="18" t="s">
        <v>1</v>
      </c>
      <c r="B158" s="18" t="s">
        <v>100</v>
      </c>
      <c r="C158" s="92" t="s">
        <v>242</v>
      </c>
      <c r="D158" s="92" t="s">
        <v>243</v>
      </c>
      <c r="E158" s="92" t="s">
        <v>247</v>
      </c>
      <c r="F158" s="92" t="s">
        <v>233</v>
      </c>
      <c r="G158" s="93" t="s">
        <v>249</v>
      </c>
    </row>
    <row r="159" spans="1:8" ht="25.5" x14ac:dyDescent="0.25">
      <c r="A159" s="22">
        <v>1</v>
      </c>
      <c r="B159" s="35" t="s">
        <v>134</v>
      </c>
      <c r="C159" s="45">
        <v>33.6</v>
      </c>
      <c r="D159" s="45">
        <v>33.6</v>
      </c>
      <c r="E159" s="45">
        <v>33.6</v>
      </c>
      <c r="F159" s="70">
        <f>D159*100/C159</f>
        <v>100</v>
      </c>
      <c r="G159" s="70">
        <f>E159*100/D159</f>
        <v>100</v>
      </c>
    </row>
    <row r="160" spans="1:8" ht="25.5" x14ac:dyDescent="0.25">
      <c r="A160" s="22">
        <v>2</v>
      </c>
      <c r="B160" s="35" t="s">
        <v>135</v>
      </c>
      <c r="C160" s="107">
        <v>44923.08</v>
      </c>
      <c r="D160" s="107">
        <v>51030.1</v>
      </c>
      <c r="E160" s="45">
        <v>54905.5</v>
      </c>
      <c r="F160" s="70">
        <f t="shared" ref="F160:F161" si="21">D160*100/C160</f>
        <v>113.59439290449363</v>
      </c>
      <c r="G160" s="70">
        <f t="shared" ref="G160:G161" si="22">E160*100/D160</f>
        <v>107.59434137891166</v>
      </c>
    </row>
    <row r="161" spans="1:8" ht="38.25" x14ac:dyDescent="0.25">
      <c r="A161" s="22">
        <v>3</v>
      </c>
      <c r="B161" s="35" t="s">
        <v>136</v>
      </c>
      <c r="C161" s="45">
        <v>36</v>
      </c>
      <c r="D161" s="45">
        <v>36</v>
      </c>
      <c r="E161" s="45">
        <v>36</v>
      </c>
      <c r="F161" s="70">
        <f t="shared" si="21"/>
        <v>100</v>
      </c>
      <c r="G161" s="70">
        <f t="shared" si="22"/>
        <v>100</v>
      </c>
    </row>
    <row r="163" spans="1:8" ht="18.75" thickBot="1" x14ac:dyDescent="0.3">
      <c r="A163" s="176" t="s">
        <v>170</v>
      </c>
      <c r="B163" s="176"/>
      <c r="C163" s="176"/>
      <c r="D163" s="176"/>
      <c r="E163" s="176"/>
      <c r="F163" s="176"/>
      <c r="G163" s="176"/>
      <c r="H163" s="91"/>
    </row>
    <row r="164" spans="1:8" ht="38.25" x14ac:dyDescent="0.25">
      <c r="A164" s="18" t="s">
        <v>1</v>
      </c>
      <c r="B164" s="18" t="s">
        <v>100</v>
      </c>
      <c r="C164" s="92" t="s">
        <v>242</v>
      </c>
      <c r="D164" s="92" t="s">
        <v>243</v>
      </c>
      <c r="E164" s="92" t="s">
        <v>247</v>
      </c>
      <c r="F164" s="92" t="s">
        <v>233</v>
      </c>
      <c r="G164" s="93" t="s">
        <v>249</v>
      </c>
    </row>
    <row r="165" spans="1:8" ht="25.5" x14ac:dyDescent="0.25">
      <c r="A165" s="22">
        <v>1</v>
      </c>
      <c r="B165" s="35" t="s">
        <v>134</v>
      </c>
      <c r="C165" s="45">
        <v>27.8</v>
      </c>
      <c r="D165" s="45">
        <v>27.8</v>
      </c>
      <c r="E165" s="45">
        <v>27.8</v>
      </c>
      <c r="F165" s="70">
        <f>D165*100/C165</f>
        <v>100</v>
      </c>
      <c r="G165" s="70">
        <f>E165*100/D165</f>
        <v>100</v>
      </c>
    </row>
    <row r="166" spans="1:8" ht="25.5" x14ac:dyDescent="0.25">
      <c r="A166" s="22">
        <v>2</v>
      </c>
      <c r="B166" s="35" t="s">
        <v>135</v>
      </c>
      <c r="C166" s="107">
        <v>32864.5</v>
      </c>
      <c r="D166" s="107">
        <v>42899.6</v>
      </c>
      <c r="E166" s="45">
        <v>45492.1</v>
      </c>
      <c r="F166" s="70">
        <f t="shared" ref="F166:F167" si="23">D166*100/C166</f>
        <v>130.53477156201981</v>
      </c>
      <c r="G166" s="70">
        <f t="shared" ref="G166:G167" si="24">E166*100/D166</f>
        <v>106.04317988978919</v>
      </c>
    </row>
    <row r="167" spans="1:8" ht="38.25" x14ac:dyDescent="0.25">
      <c r="A167" s="22">
        <v>3</v>
      </c>
      <c r="B167" s="35" t="s">
        <v>136</v>
      </c>
      <c r="C167" s="45">
        <v>27</v>
      </c>
      <c r="D167" s="45">
        <v>30</v>
      </c>
      <c r="E167" s="45">
        <v>30</v>
      </c>
      <c r="F167" s="70">
        <f t="shared" si="23"/>
        <v>111.11111111111111</v>
      </c>
      <c r="G167" s="70">
        <f t="shared" si="24"/>
        <v>100</v>
      </c>
    </row>
    <row r="169" spans="1:8" ht="18.75" thickBot="1" x14ac:dyDescent="0.3">
      <c r="A169" s="176" t="s">
        <v>171</v>
      </c>
      <c r="B169" s="176"/>
      <c r="C169" s="176"/>
      <c r="D169" s="176"/>
      <c r="E169" s="176"/>
      <c r="F169" s="176"/>
      <c r="G169" s="176"/>
      <c r="H169" s="91"/>
    </row>
    <row r="170" spans="1:8" ht="38.25" x14ac:dyDescent="0.25">
      <c r="A170" s="18" t="s">
        <v>1</v>
      </c>
      <c r="B170" s="18" t="s">
        <v>100</v>
      </c>
      <c r="C170" s="92" t="s">
        <v>242</v>
      </c>
      <c r="D170" s="92" t="s">
        <v>243</v>
      </c>
      <c r="E170" s="92" t="s">
        <v>247</v>
      </c>
      <c r="F170" s="92" t="s">
        <v>233</v>
      </c>
      <c r="G170" s="93" t="s">
        <v>249</v>
      </c>
    </row>
    <row r="171" spans="1:8" ht="25.5" x14ac:dyDescent="0.25">
      <c r="A171" s="22">
        <v>1</v>
      </c>
      <c r="B171" s="35" t="s">
        <v>134</v>
      </c>
      <c r="C171" s="45">
        <v>22.2</v>
      </c>
      <c r="D171" s="45">
        <v>22.2</v>
      </c>
      <c r="E171" s="45">
        <v>22.2</v>
      </c>
      <c r="F171" s="70">
        <f>D171*100/C171</f>
        <v>100</v>
      </c>
      <c r="G171" s="70">
        <f>E171*100/D171</f>
        <v>100</v>
      </c>
    </row>
    <row r="172" spans="1:8" ht="25.5" x14ac:dyDescent="0.25">
      <c r="A172" s="22">
        <v>2</v>
      </c>
      <c r="B172" s="35" t="s">
        <v>135</v>
      </c>
      <c r="C172" s="107">
        <v>27484.9</v>
      </c>
      <c r="D172" s="107">
        <v>34018.400000000001</v>
      </c>
      <c r="E172" s="45">
        <v>36119.5</v>
      </c>
      <c r="F172" s="70">
        <f t="shared" ref="F172:F173" si="25">D172*100/C172</f>
        <v>123.77123438688152</v>
      </c>
      <c r="G172" s="70">
        <f t="shared" ref="G172:G173" si="26">E172*100/D172</f>
        <v>106.17636337981797</v>
      </c>
    </row>
    <row r="173" spans="1:8" ht="38.25" x14ac:dyDescent="0.25">
      <c r="A173" s="22">
        <v>3</v>
      </c>
      <c r="B173" s="35" t="s">
        <v>136</v>
      </c>
      <c r="C173" s="45">
        <v>24</v>
      </c>
      <c r="D173" s="45">
        <v>24</v>
      </c>
      <c r="E173" s="45">
        <v>24</v>
      </c>
      <c r="F173" s="70">
        <f t="shared" si="25"/>
        <v>100</v>
      </c>
      <c r="G173" s="70">
        <f t="shared" si="26"/>
        <v>100</v>
      </c>
    </row>
    <row r="175" spans="1:8" ht="18.75" thickBot="1" x14ac:dyDescent="0.3">
      <c r="A175" s="176" t="s">
        <v>172</v>
      </c>
      <c r="B175" s="176"/>
      <c r="C175" s="176"/>
      <c r="D175" s="176"/>
      <c r="E175" s="176"/>
      <c r="F175" s="176"/>
      <c r="G175" s="176"/>
      <c r="H175" s="91"/>
    </row>
    <row r="176" spans="1:8" ht="38.25" x14ac:dyDescent="0.25">
      <c r="A176" s="18" t="s">
        <v>1</v>
      </c>
      <c r="B176" s="18" t="s">
        <v>100</v>
      </c>
      <c r="C176" s="92" t="s">
        <v>242</v>
      </c>
      <c r="D176" s="92" t="s">
        <v>243</v>
      </c>
      <c r="E176" s="92" t="s">
        <v>247</v>
      </c>
      <c r="F176" s="92" t="s">
        <v>233</v>
      </c>
      <c r="G176" s="93" t="s">
        <v>249</v>
      </c>
    </row>
    <row r="177" spans="1:8" ht="25.5" x14ac:dyDescent="0.25">
      <c r="A177" s="22">
        <v>1</v>
      </c>
      <c r="B177" s="35" t="s">
        <v>134</v>
      </c>
      <c r="C177" s="45">
        <v>22.2</v>
      </c>
      <c r="D177" s="45">
        <v>22.2</v>
      </c>
      <c r="E177" s="45">
        <v>24.01</v>
      </c>
      <c r="F177" s="70">
        <f>D177*100/C177</f>
        <v>100</v>
      </c>
      <c r="G177" s="70">
        <f>E177*100/D177</f>
        <v>108.15315315315316</v>
      </c>
    </row>
    <row r="178" spans="1:8" ht="25.5" x14ac:dyDescent="0.25">
      <c r="A178" s="22">
        <v>2</v>
      </c>
      <c r="B178" s="35" t="s">
        <v>135</v>
      </c>
      <c r="C178" s="107">
        <v>32796.400000000001</v>
      </c>
      <c r="D178" s="107">
        <v>37435.5</v>
      </c>
      <c r="E178" s="45">
        <v>39498.699999999997</v>
      </c>
      <c r="F178" s="70">
        <f t="shared" ref="F178:F179" si="27">D178*100/C178</f>
        <v>114.14515007744752</v>
      </c>
      <c r="G178" s="70">
        <f t="shared" ref="G178:G179" si="28">E178*100/D178</f>
        <v>105.51134618209987</v>
      </c>
    </row>
    <row r="179" spans="1:8" ht="38.25" x14ac:dyDescent="0.25">
      <c r="A179" s="22">
        <v>3</v>
      </c>
      <c r="B179" s="35" t="s">
        <v>136</v>
      </c>
      <c r="C179" s="45">
        <v>26</v>
      </c>
      <c r="D179" s="45">
        <v>26</v>
      </c>
      <c r="E179" s="45">
        <v>26</v>
      </c>
      <c r="F179" s="70">
        <f t="shared" si="27"/>
        <v>100</v>
      </c>
      <c r="G179" s="70">
        <f t="shared" si="28"/>
        <v>100</v>
      </c>
    </row>
    <row r="181" spans="1:8" ht="18.75" thickBot="1" x14ac:dyDescent="0.3">
      <c r="A181" s="176" t="s">
        <v>173</v>
      </c>
      <c r="B181" s="176"/>
      <c r="C181" s="176"/>
      <c r="D181" s="176"/>
      <c r="E181" s="176"/>
      <c r="F181" s="176"/>
      <c r="G181" s="176"/>
      <c r="H181" s="91"/>
    </row>
    <row r="182" spans="1:8" ht="38.25" x14ac:dyDescent="0.25">
      <c r="A182" s="18" t="s">
        <v>1</v>
      </c>
      <c r="B182" s="18" t="s">
        <v>100</v>
      </c>
      <c r="C182" s="92" t="s">
        <v>242</v>
      </c>
      <c r="D182" s="92" t="s">
        <v>243</v>
      </c>
      <c r="E182" s="92" t="s">
        <v>247</v>
      </c>
      <c r="F182" s="92" t="s">
        <v>233</v>
      </c>
      <c r="G182" s="93" t="s">
        <v>249</v>
      </c>
    </row>
    <row r="183" spans="1:8" ht="25.5" x14ac:dyDescent="0.25">
      <c r="A183" s="22">
        <v>1</v>
      </c>
      <c r="B183" s="35" t="s">
        <v>134</v>
      </c>
      <c r="C183" s="45">
        <v>25</v>
      </c>
      <c r="D183" s="45">
        <v>25</v>
      </c>
      <c r="E183" s="45">
        <v>25</v>
      </c>
      <c r="F183" s="70">
        <f>D183*100/C183</f>
        <v>100</v>
      </c>
      <c r="G183" s="70">
        <f>E183*100/D183</f>
        <v>100</v>
      </c>
    </row>
    <row r="184" spans="1:8" ht="25.5" x14ac:dyDescent="0.25">
      <c r="A184" s="22">
        <v>2</v>
      </c>
      <c r="B184" s="35" t="s">
        <v>135</v>
      </c>
      <c r="C184" s="107">
        <v>33925.699999999997</v>
      </c>
      <c r="D184" s="107">
        <v>39107.9</v>
      </c>
      <c r="E184" s="45">
        <v>41091.300000000003</v>
      </c>
      <c r="F184" s="70">
        <f t="shared" ref="F184:F185" si="29">D184*100/C184</f>
        <v>115.27514539125207</v>
      </c>
      <c r="G184" s="70">
        <f t="shared" ref="G184:G185" si="30">E184*100/D184</f>
        <v>105.07160957249047</v>
      </c>
    </row>
    <row r="185" spans="1:8" ht="38.25" x14ac:dyDescent="0.25">
      <c r="A185" s="22">
        <v>3</v>
      </c>
      <c r="B185" s="35" t="s">
        <v>136</v>
      </c>
      <c r="C185" s="45">
        <v>27</v>
      </c>
      <c r="D185" s="45">
        <v>27</v>
      </c>
      <c r="E185" s="45">
        <v>27</v>
      </c>
      <c r="F185" s="70">
        <f t="shared" si="29"/>
        <v>100</v>
      </c>
      <c r="G185" s="70">
        <f t="shared" si="30"/>
        <v>100</v>
      </c>
    </row>
    <row r="187" spans="1:8" ht="18.75" thickBot="1" x14ac:dyDescent="0.3">
      <c r="A187" s="176" t="s">
        <v>174</v>
      </c>
      <c r="B187" s="176"/>
      <c r="C187" s="176"/>
      <c r="D187" s="176"/>
      <c r="E187" s="176"/>
      <c r="F187" s="176"/>
      <c r="G187" s="176"/>
      <c r="H187" s="91"/>
    </row>
    <row r="188" spans="1:8" ht="38.25" x14ac:dyDescent="0.25">
      <c r="A188" s="18" t="s">
        <v>1</v>
      </c>
      <c r="B188" s="18" t="s">
        <v>100</v>
      </c>
      <c r="C188" s="92" t="s">
        <v>242</v>
      </c>
      <c r="D188" s="92" t="s">
        <v>243</v>
      </c>
      <c r="E188" s="92" t="s">
        <v>247</v>
      </c>
      <c r="F188" s="92" t="s">
        <v>233</v>
      </c>
      <c r="G188" s="93" t="s">
        <v>249</v>
      </c>
    </row>
    <row r="189" spans="1:8" ht="25.5" x14ac:dyDescent="0.25">
      <c r="A189" s="22">
        <v>1</v>
      </c>
      <c r="B189" s="35" t="s">
        <v>134</v>
      </c>
      <c r="C189" s="107">
        <v>5.12</v>
      </c>
      <c r="D189" s="107">
        <v>5.12</v>
      </c>
      <c r="E189" s="107">
        <v>5.12</v>
      </c>
      <c r="F189" s="70">
        <f>D189*100/C189</f>
        <v>100</v>
      </c>
      <c r="G189" s="70">
        <f>E189*100/D189</f>
        <v>100</v>
      </c>
    </row>
    <row r="190" spans="1:8" ht="25.5" x14ac:dyDescent="0.25">
      <c r="A190" s="22">
        <v>2</v>
      </c>
      <c r="B190" s="35" t="s">
        <v>135</v>
      </c>
      <c r="C190" s="109">
        <v>6924</v>
      </c>
      <c r="D190" s="109">
        <v>8166.3</v>
      </c>
      <c r="E190" s="45">
        <v>8610.4</v>
      </c>
      <c r="F190" s="70">
        <f t="shared" ref="F190:F191" si="31">D190*100/C190</f>
        <v>117.9419410745234</v>
      </c>
      <c r="G190" s="70">
        <f t="shared" ref="G190:G191" si="32">E190*100/D190</f>
        <v>105.43820334790541</v>
      </c>
    </row>
    <row r="191" spans="1:8" ht="38.25" x14ac:dyDescent="0.25">
      <c r="A191" s="22">
        <v>3</v>
      </c>
      <c r="B191" s="35" t="s">
        <v>136</v>
      </c>
      <c r="C191" s="107">
        <v>5</v>
      </c>
      <c r="D191" s="107">
        <v>5</v>
      </c>
      <c r="E191" s="107">
        <v>5</v>
      </c>
      <c r="F191" s="70">
        <f t="shared" si="31"/>
        <v>100</v>
      </c>
      <c r="G191" s="70">
        <f t="shared" si="32"/>
        <v>100</v>
      </c>
    </row>
    <row r="193" spans="1:8" ht="18.75" thickBot="1" x14ac:dyDescent="0.3">
      <c r="A193" s="182" t="s">
        <v>175</v>
      </c>
      <c r="B193" s="182"/>
      <c r="C193" s="182"/>
      <c r="D193" s="182"/>
      <c r="E193" s="182"/>
      <c r="F193" s="182"/>
      <c r="G193" s="182"/>
      <c r="H193" s="91"/>
    </row>
    <row r="194" spans="1:8" ht="38.25" x14ac:dyDescent="0.25">
      <c r="A194" s="18" t="s">
        <v>1</v>
      </c>
      <c r="B194" s="18" t="s">
        <v>100</v>
      </c>
      <c r="C194" s="92" t="s">
        <v>242</v>
      </c>
      <c r="D194" s="92" t="s">
        <v>243</v>
      </c>
      <c r="E194" s="92" t="s">
        <v>247</v>
      </c>
      <c r="F194" s="92" t="s">
        <v>233</v>
      </c>
      <c r="G194" s="93" t="s">
        <v>249</v>
      </c>
    </row>
    <row r="195" spans="1:8" ht="25.5" x14ac:dyDescent="0.25">
      <c r="A195" s="22">
        <v>1</v>
      </c>
      <c r="B195" s="35" t="s">
        <v>134</v>
      </c>
      <c r="C195" s="107">
        <v>4.62</v>
      </c>
      <c r="D195" s="107">
        <v>4.62</v>
      </c>
      <c r="E195" s="107">
        <v>4.62</v>
      </c>
      <c r="F195" s="70">
        <f>D195*100/C195</f>
        <v>100</v>
      </c>
      <c r="G195" s="70">
        <f>E195*100/D195</f>
        <v>100</v>
      </c>
    </row>
    <row r="196" spans="1:8" ht="25.5" x14ac:dyDescent="0.25">
      <c r="A196" s="22">
        <v>2</v>
      </c>
      <c r="B196" s="35" t="s">
        <v>135</v>
      </c>
      <c r="C196" s="109">
        <v>6005</v>
      </c>
      <c r="D196" s="109">
        <v>6685.3</v>
      </c>
      <c r="E196" s="107">
        <v>7776.8</v>
      </c>
      <c r="F196" s="70">
        <f t="shared" ref="F196:F197" si="33">D196*100/C196</f>
        <v>111.32889258950874</v>
      </c>
      <c r="G196" s="70">
        <f t="shared" ref="G196:G197" si="34">E196*100/D196</f>
        <v>116.32686640838855</v>
      </c>
    </row>
    <row r="197" spans="1:8" ht="38.25" x14ac:dyDescent="0.25">
      <c r="A197" s="22">
        <v>3</v>
      </c>
      <c r="B197" s="35" t="s">
        <v>136</v>
      </c>
      <c r="C197" s="107">
        <v>4</v>
      </c>
      <c r="D197" s="107">
        <v>4</v>
      </c>
      <c r="E197" s="107">
        <v>4</v>
      </c>
      <c r="F197" s="70">
        <f t="shared" si="33"/>
        <v>100</v>
      </c>
      <c r="G197" s="70">
        <f t="shared" si="34"/>
        <v>100</v>
      </c>
    </row>
    <row r="198" spans="1:8" ht="9" customHeight="1" x14ac:dyDescent="0.25"/>
    <row r="199" spans="1:8" ht="18.75" thickBot="1" x14ac:dyDescent="0.3">
      <c r="A199" s="176" t="s">
        <v>176</v>
      </c>
      <c r="B199" s="176"/>
      <c r="C199" s="176"/>
      <c r="D199" s="176"/>
      <c r="E199" s="176"/>
      <c r="F199" s="176"/>
      <c r="G199" s="176"/>
      <c r="H199" s="91"/>
    </row>
    <row r="200" spans="1:8" ht="38.25" x14ac:dyDescent="0.25">
      <c r="A200" s="18" t="s">
        <v>1</v>
      </c>
      <c r="B200" s="18" t="s">
        <v>100</v>
      </c>
      <c r="C200" s="92" t="s">
        <v>242</v>
      </c>
      <c r="D200" s="92" t="s">
        <v>243</v>
      </c>
      <c r="E200" s="92" t="s">
        <v>247</v>
      </c>
      <c r="F200" s="92" t="s">
        <v>233</v>
      </c>
      <c r="G200" s="93" t="s">
        <v>249</v>
      </c>
    </row>
    <row r="201" spans="1:8" ht="25.5" x14ac:dyDescent="0.25">
      <c r="A201" s="22">
        <v>1</v>
      </c>
      <c r="B201" s="35" t="s">
        <v>134</v>
      </c>
      <c r="C201" s="107">
        <v>4.12</v>
      </c>
      <c r="D201" s="107">
        <v>4.12</v>
      </c>
      <c r="E201" s="107">
        <v>4.12</v>
      </c>
      <c r="F201" s="70">
        <f>D201*100/C201</f>
        <v>100</v>
      </c>
      <c r="G201" s="70">
        <f>E201*100/D201</f>
        <v>100</v>
      </c>
    </row>
    <row r="202" spans="1:8" ht="25.5" x14ac:dyDescent="0.25">
      <c r="A202" s="22">
        <v>2</v>
      </c>
      <c r="B202" s="35" t="s">
        <v>135</v>
      </c>
      <c r="C202" s="109">
        <v>6445.7</v>
      </c>
      <c r="D202" s="109">
        <v>6783</v>
      </c>
      <c r="E202" s="107">
        <v>7157.9</v>
      </c>
      <c r="F202" s="70">
        <f t="shared" ref="F202:F203" si="35">D202*100/C202</f>
        <v>105.23294599500443</v>
      </c>
      <c r="G202" s="70">
        <f t="shared" ref="G202:G203" si="36">E202*100/D202</f>
        <v>105.52705292643373</v>
      </c>
    </row>
    <row r="203" spans="1:8" ht="38.25" x14ac:dyDescent="0.25">
      <c r="A203" s="22">
        <v>3</v>
      </c>
      <c r="B203" s="35" t="s">
        <v>136</v>
      </c>
      <c r="C203" s="107">
        <v>4</v>
      </c>
      <c r="D203" s="107">
        <v>4</v>
      </c>
      <c r="E203" s="107">
        <v>4</v>
      </c>
      <c r="F203" s="70">
        <f t="shared" si="35"/>
        <v>100</v>
      </c>
      <c r="G203" s="70">
        <f t="shared" si="36"/>
        <v>100</v>
      </c>
    </row>
    <row r="204" spans="1:8" ht="9.75" customHeight="1" x14ac:dyDescent="0.25"/>
    <row r="205" spans="1:8" ht="2.25" hidden="1" customHeight="1" x14ac:dyDescent="0.25">
      <c r="A205" s="178"/>
      <c r="B205" s="178"/>
      <c r="C205" s="178"/>
      <c r="D205" s="178"/>
      <c r="E205" s="178"/>
      <c r="F205" s="178"/>
      <c r="G205" s="178"/>
    </row>
    <row r="206" spans="1:8" hidden="1" x14ac:dyDescent="0.25">
      <c r="A206" s="178"/>
      <c r="B206" s="178"/>
      <c r="C206" s="178"/>
      <c r="D206" s="178"/>
      <c r="E206" s="178"/>
      <c r="F206" s="178"/>
      <c r="G206" s="178"/>
    </row>
    <row r="207" spans="1:8" ht="18.75" thickBot="1" x14ac:dyDescent="0.3">
      <c r="A207" s="176" t="s">
        <v>177</v>
      </c>
      <c r="B207" s="176"/>
      <c r="C207" s="176"/>
      <c r="D207" s="176"/>
      <c r="E207" s="176"/>
      <c r="F207" s="176"/>
      <c r="G207" s="176"/>
      <c r="H207" s="91"/>
    </row>
    <row r="208" spans="1:8" ht="38.25" x14ac:dyDescent="0.25">
      <c r="A208" s="18" t="s">
        <v>1</v>
      </c>
      <c r="B208" s="18" t="s">
        <v>100</v>
      </c>
      <c r="C208" s="92" t="s">
        <v>242</v>
      </c>
      <c r="D208" s="92" t="s">
        <v>243</v>
      </c>
      <c r="E208" s="92" t="s">
        <v>247</v>
      </c>
      <c r="F208" s="92" t="s">
        <v>233</v>
      </c>
      <c r="G208" s="93" t="s">
        <v>249</v>
      </c>
    </row>
    <row r="209" spans="1:8" ht="25.5" x14ac:dyDescent="0.25">
      <c r="A209" s="22">
        <v>1</v>
      </c>
      <c r="B209" s="35" t="s">
        <v>134</v>
      </c>
      <c r="C209" s="107">
        <v>9.24</v>
      </c>
      <c r="D209" s="107">
        <v>9.24</v>
      </c>
      <c r="E209" s="107">
        <v>9.24</v>
      </c>
      <c r="F209" s="70">
        <f>D209*100/C209</f>
        <v>100</v>
      </c>
      <c r="G209" s="70">
        <f>E209*100/D209</f>
        <v>100</v>
      </c>
    </row>
    <row r="210" spans="1:8" ht="25.5" x14ac:dyDescent="0.25">
      <c r="A210" s="22">
        <v>2</v>
      </c>
      <c r="B210" s="35" t="s">
        <v>135</v>
      </c>
      <c r="C210" s="109">
        <v>12571</v>
      </c>
      <c r="D210" s="109">
        <v>14036.6</v>
      </c>
      <c r="E210" s="107">
        <v>16512.3</v>
      </c>
      <c r="F210" s="70">
        <f t="shared" ref="F210:F211" si="37">D210*100/C210</f>
        <v>111.65857926974783</v>
      </c>
      <c r="G210" s="70">
        <f t="shared" ref="G210:G211" si="38">E210*100/D210</f>
        <v>117.63746206346266</v>
      </c>
    </row>
    <row r="211" spans="1:8" ht="38.25" x14ac:dyDescent="0.25">
      <c r="A211" s="22">
        <v>3</v>
      </c>
      <c r="B211" s="35" t="s">
        <v>136</v>
      </c>
      <c r="C211" s="107">
        <v>11</v>
      </c>
      <c r="D211" s="107">
        <v>11</v>
      </c>
      <c r="E211" s="107">
        <v>11</v>
      </c>
      <c r="F211" s="70">
        <f t="shared" si="37"/>
        <v>100</v>
      </c>
      <c r="G211" s="70">
        <f t="shared" si="38"/>
        <v>100</v>
      </c>
    </row>
    <row r="213" spans="1:8" ht="18.75" thickBot="1" x14ac:dyDescent="0.3">
      <c r="A213" s="176" t="s">
        <v>178</v>
      </c>
      <c r="B213" s="176"/>
      <c r="C213" s="176"/>
      <c r="D213" s="176"/>
      <c r="E213" s="176"/>
      <c r="F213" s="176"/>
      <c r="G213" s="176"/>
      <c r="H213" s="91"/>
    </row>
    <row r="214" spans="1:8" ht="38.25" x14ac:dyDescent="0.25">
      <c r="A214" s="18" t="s">
        <v>1</v>
      </c>
      <c r="B214" s="18" t="s">
        <v>100</v>
      </c>
      <c r="C214" s="92" t="s">
        <v>242</v>
      </c>
      <c r="D214" s="92" t="s">
        <v>243</v>
      </c>
      <c r="E214" s="92" t="s">
        <v>247</v>
      </c>
      <c r="F214" s="92" t="s">
        <v>233</v>
      </c>
      <c r="G214" s="93" t="s">
        <v>249</v>
      </c>
    </row>
    <row r="215" spans="1:8" ht="25.5" x14ac:dyDescent="0.25">
      <c r="A215" s="22">
        <v>1</v>
      </c>
      <c r="B215" s="35" t="s">
        <v>134</v>
      </c>
      <c r="C215" s="45">
        <v>61</v>
      </c>
      <c r="D215" s="45">
        <v>51</v>
      </c>
      <c r="E215" s="61">
        <v>51</v>
      </c>
      <c r="F215" s="70">
        <f>D215*100/C215</f>
        <v>83.606557377049185</v>
      </c>
      <c r="G215" s="70">
        <f>E215*100/D215</f>
        <v>100</v>
      </c>
    </row>
    <row r="216" spans="1:8" ht="25.5" x14ac:dyDescent="0.25">
      <c r="A216" s="22">
        <v>2</v>
      </c>
      <c r="B216" s="35" t="s">
        <v>135</v>
      </c>
      <c r="C216" s="45">
        <v>77812.2</v>
      </c>
      <c r="D216" s="45">
        <v>78594</v>
      </c>
      <c r="E216" s="61">
        <v>84745.2</v>
      </c>
      <c r="F216" s="70">
        <f t="shared" ref="F216:F217" si="39">D216*100/C216</f>
        <v>101.00472676521163</v>
      </c>
      <c r="G216" s="70">
        <f t="shared" ref="G216:G217" si="40">E216*100/D216</f>
        <v>107.82655164516375</v>
      </c>
    </row>
    <row r="217" spans="1:8" ht="38.25" x14ac:dyDescent="0.25">
      <c r="A217" s="22">
        <v>3</v>
      </c>
      <c r="B217" s="35" t="s">
        <v>136</v>
      </c>
      <c r="C217" s="61">
        <v>44</v>
      </c>
      <c r="D217" s="61">
        <v>44</v>
      </c>
      <c r="E217" s="61">
        <v>44</v>
      </c>
      <c r="F217" s="70">
        <f t="shared" si="39"/>
        <v>100</v>
      </c>
      <c r="G217" s="70">
        <f t="shared" si="40"/>
        <v>100</v>
      </c>
    </row>
    <row r="219" spans="1:8" ht="18.75" thickBot="1" x14ac:dyDescent="0.3">
      <c r="A219" s="176" t="s">
        <v>179</v>
      </c>
      <c r="B219" s="176"/>
      <c r="C219" s="176"/>
      <c r="D219" s="176"/>
      <c r="E219" s="176"/>
      <c r="F219" s="176"/>
      <c r="G219" s="176"/>
      <c r="H219" s="91"/>
    </row>
    <row r="220" spans="1:8" ht="38.25" x14ac:dyDescent="0.25">
      <c r="A220" s="18" t="s">
        <v>1</v>
      </c>
      <c r="B220" s="18" t="s">
        <v>100</v>
      </c>
      <c r="C220" s="92" t="s">
        <v>242</v>
      </c>
      <c r="D220" s="92" t="s">
        <v>243</v>
      </c>
      <c r="E220" s="92" t="s">
        <v>247</v>
      </c>
      <c r="F220" s="92" t="s">
        <v>233</v>
      </c>
      <c r="G220" s="93" t="s">
        <v>249</v>
      </c>
    </row>
    <row r="221" spans="1:8" ht="25.5" x14ac:dyDescent="0.25">
      <c r="A221" s="22">
        <v>1</v>
      </c>
      <c r="B221" s="35" t="s">
        <v>134</v>
      </c>
      <c r="C221" s="45">
        <v>41.5</v>
      </c>
      <c r="D221" s="45">
        <v>41.5</v>
      </c>
      <c r="E221" s="45">
        <v>43.5</v>
      </c>
      <c r="F221" s="70">
        <f>D221*100/C221</f>
        <v>100</v>
      </c>
      <c r="G221" s="70">
        <f>E221*100/D221</f>
        <v>104.81927710843374</v>
      </c>
    </row>
    <row r="222" spans="1:8" ht="25.5" x14ac:dyDescent="0.25">
      <c r="A222" s="22">
        <v>2</v>
      </c>
      <c r="B222" s="35" t="s">
        <v>135</v>
      </c>
      <c r="C222" s="45">
        <v>54815.8</v>
      </c>
      <c r="D222" s="45">
        <v>65017.5</v>
      </c>
      <c r="E222" s="45">
        <v>71780.100000000006</v>
      </c>
      <c r="F222" s="70">
        <f t="shared" ref="F222:F223" si="41">D222*100/C222</f>
        <v>118.61087496670667</v>
      </c>
      <c r="G222" s="70">
        <f t="shared" ref="G222:G223" si="42">E222*100/D222</f>
        <v>110.40119967701006</v>
      </c>
    </row>
    <row r="223" spans="1:8" ht="38.25" x14ac:dyDescent="0.25">
      <c r="A223" s="22">
        <v>3</v>
      </c>
      <c r="B223" s="35" t="s">
        <v>136</v>
      </c>
      <c r="C223" s="61">
        <v>40</v>
      </c>
      <c r="D223" s="61">
        <v>40</v>
      </c>
      <c r="E223" s="61">
        <v>43</v>
      </c>
      <c r="F223" s="70">
        <f t="shared" si="41"/>
        <v>100</v>
      </c>
      <c r="G223" s="70">
        <f t="shared" si="42"/>
        <v>107.5</v>
      </c>
    </row>
    <row r="225" spans="1:8" ht="18.75" thickBot="1" x14ac:dyDescent="0.3">
      <c r="A225" s="176" t="s">
        <v>180</v>
      </c>
      <c r="B225" s="176"/>
      <c r="C225" s="176"/>
      <c r="D225" s="176"/>
      <c r="E225" s="176"/>
      <c r="F225" s="176"/>
      <c r="G225" s="176"/>
      <c r="H225" s="91"/>
    </row>
    <row r="226" spans="1:8" ht="38.25" x14ac:dyDescent="0.25">
      <c r="A226" s="18" t="s">
        <v>1</v>
      </c>
      <c r="B226" s="18" t="s">
        <v>100</v>
      </c>
      <c r="C226" s="92" t="s">
        <v>242</v>
      </c>
      <c r="D226" s="92" t="s">
        <v>243</v>
      </c>
      <c r="E226" s="92" t="s">
        <v>247</v>
      </c>
      <c r="F226" s="92" t="s">
        <v>233</v>
      </c>
      <c r="G226" s="93" t="s">
        <v>249</v>
      </c>
    </row>
    <row r="227" spans="1:8" ht="25.5" x14ac:dyDescent="0.25">
      <c r="A227" s="22">
        <v>1</v>
      </c>
      <c r="B227" s="35" t="s">
        <v>134</v>
      </c>
      <c r="C227" s="45">
        <v>30</v>
      </c>
      <c r="D227" s="45">
        <v>30</v>
      </c>
      <c r="E227" s="61">
        <v>27</v>
      </c>
      <c r="F227" s="70">
        <f>D227*100/C227</f>
        <v>100</v>
      </c>
      <c r="G227" s="70">
        <f>E227*100/D227</f>
        <v>90</v>
      </c>
    </row>
    <row r="228" spans="1:8" ht="25.5" x14ac:dyDescent="0.25">
      <c r="A228" s="22">
        <v>2</v>
      </c>
      <c r="B228" s="35" t="s">
        <v>135</v>
      </c>
      <c r="C228" s="45">
        <v>39056.6</v>
      </c>
      <c r="D228" s="45">
        <v>46271.5</v>
      </c>
      <c r="E228" s="45">
        <v>44706.8</v>
      </c>
      <c r="F228" s="70">
        <f t="shared" ref="F228:F229" si="43">D228*100/C228</f>
        <v>118.47293415197431</v>
      </c>
      <c r="G228" s="70">
        <f t="shared" ref="G228:G229" si="44">E228*100/D228</f>
        <v>96.618436834768701</v>
      </c>
    </row>
    <row r="229" spans="1:8" ht="38.25" x14ac:dyDescent="0.25">
      <c r="A229" s="22">
        <v>3</v>
      </c>
      <c r="B229" s="35" t="s">
        <v>136</v>
      </c>
      <c r="C229" s="45">
        <v>26</v>
      </c>
      <c r="D229" s="45">
        <v>26</v>
      </c>
      <c r="E229" s="61">
        <v>26</v>
      </c>
      <c r="F229" s="70">
        <f t="shared" si="43"/>
        <v>100</v>
      </c>
      <c r="G229" s="70">
        <f t="shared" si="44"/>
        <v>100</v>
      </c>
    </row>
    <row r="231" spans="1:8" ht="18.75" thickBot="1" x14ac:dyDescent="0.3">
      <c r="A231" s="176" t="s">
        <v>181</v>
      </c>
      <c r="B231" s="176"/>
      <c r="C231" s="176"/>
      <c r="D231" s="176"/>
      <c r="E231" s="176"/>
      <c r="F231" s="176"/>
      <c r="G231" s="176"/>
      <c r="H231" s="91"/>
    </row>
    <row r="232" spans="1:8" ht="38.25" x14ac:dyDescent="0.25">
      <c r="A232" s="18" t="s">
        <v>1</v>
      </c>
      <c r="B232" s="18" t="s">
        <v>100</v>
      </c>
      <c r="C232" s="92" t="s">
        <v>242</v>
      </c>
      <c r="D232" s="92" t="s">
        <v>243</v>
      </c>
      <c r="E232" s="92" t="s">
        <v>247</v>
      </c>
      <c r="F232" s="92" t="s">
        <v>233</v>
      </c>
      <c r="G232" s="93" t="s">
        <v>249</v>
      </c>
    </row>
    <row r="233" spans="1:8" ht="25.5" x14ac:dyDescent="0.25">
      <c r="A233" s="22">
        <v>1</v>
      </c>
      <c r="B233" s="35" t="s">
        <v>134</v>
      </c>
      <c r="C233" s="45">
        <v>30</v>
      </c>
      <c r="D233" s="45">
        <v>30</v>
      </c>
      <c r="E233" s="45">
        <v>30</v>
      </c>
      <c r="F233" s="70">
        <f>D233*100/C233</f>
        <v>100</v>
      </c>
      <c r="G233" s="70">
        <f>E233*100/D233</f>
        <v>100</v>
      </c>
    </row>
    <row r="234" spans="1:8" ht="25.5" x14ac:dyDescent="0.25">
      <c r="A234" s="22">
        <v>2</v>
      </c>
      <c r="B234" s="35" t="s">
        <v>135</v>
      </c>
      <c r="C234" s="45">
        <v>39056.6</v>
      </c>
      <c r="D234" s="45">
        <v>46271.5</v>
      </c>
      <c r="E234" s="45">
        <v>49892.800000000003</v>
      </c>
      <c r="F234" s="70">
        <f t="shared" ref="F234:F235" si="45">D234*100/C234</f>
        <v>118.47293415197431</v>
      </c>
      <c r="G234" s="70">
        <f t="shared" ref="G234:G235" si="46">E234*100/D234</f>
        <v>107.82619971256605</v>
      </c>
    </row>
    <row r="235" spans="1:8" ht="38.25" x14ac:dyDescent="0.25">
      <c r="A235" s="22">
        <v>3</v>
      </c>
      <c r="B235" s="35" t="s">
        <v>136</v>
      </c>
      <c r="C235" s="45">
        <v>26</v>
      </c>
      <c r="D235" s="45">
        <v>26</v>
      </c>
      <c r="E235" s="45">
        <v>26</v>
      </c>
      <c r="F235" s="70">
        <f t="shared" si="45"/>
        <v>100</v>
      </c>
      <c r="G235" s="70">
        <f t="shared" si="46"/>
        <v>100</v>
      </c>
    </row>
    <row r="237" spans="1:8" ht="18.75" thickBot="1" x14ac:dyDescent="0.3">
      <c r="A237" s="176" t="s">
        <v>182</v>
      </c>
      <c r="B237" s="176"/>
      <c r="C237" s="176"/>
      <c r="D237" s="176"/>
      <c r="E237" s="176"/>
      <c r="F237" s="176"/>
      <c r="G237" s="176"/>
      <c r="H237" s="91"/>
    </row>
    <row r="238" spans="1:8" ht="38.25" x14ac:dyDescent="0.25">
      <c r="A238" s="18" t="s">
        <v>1</v>
      </c>
      <c r="B238" s="18" t="s">
        <v>100</v>
      </c>
      <c r="C238" s="92" t="s">
        <v>242</v>
      </c>
      <c r="D238" s="92" t="s">
        <v>243</v>
      </c>
      <c r="E238" s="92" t="s">
        <v>247</v>
      </c>
      <c r="F238" s="92" t="s">
        <v>233</v>
      </c>
      <c r="G238" s="93" t="s">
        <v>249</v>
      </c>
    </row>
    <row r="239" spans="1:8" ht="25.5" x14ac:dyDescent="0.25">
      <c r="A239" s="22">
        <v>1</v>
      </c>
      <c r="B239" s="35" t="s">
        <v>134</v>
      </c>
      <c r="C239" s="45">
        <v>11</v>
      </c>
      <c r="D239" s="45">
        <v>11</v>
      </c>
      <c r="E239" s="45">
        <v>12</v>
      </c>
      <c r="F239" s="70">
        <f>D239*100/C239</f>
        <v>100</v>
      </c>
      <c r="G239" s="70">
        <f>E239*100/D239</f>
        <v>109.09090909090909</v>
      </c>
    </row>
    <row r="240" spans="1:8" ht="25.5" x14ac:dyDescent="0.25">
      <c r="A240" s="22">
        <v>2</v>
      </c>
      <c r="B240" s="35" t="s">
        <v>135</v>
      </c>
      <c r="C240" s="45">
        <v>15405.2</v>
      </c>
      <c r="D240" s="45">
        <v>17555.900000000001</v>
      </c>
      <c r="E240" s="45">
        <v>20433.599999999999</v>
      </c>
      <c r="F240" s="70">
        <f t="shared" ref="F240:F241" si="47">D240*100/C240</f>
        <v>113.96087035546439</v>
      </c>
      <c r="G240" s="70">
        <f t="shared" ref="G240:G241" si="48">E240*100/D240</f>
        <v>116.39164041718166</v>
      </c>
    </row>
    <row r="241" spans="1:10" ht="38.25" x14ac:dyDescent="0.25">
      <c r="A241" s="22">
        <v>3</v>
      </c>
      <c r="B241" s="35" t="s">
        <v>136</v>
      </c>
      <c r="C241" s="45">
        <v>10</v>
      </c>
      <c r="D241" s="45">
        <v>11</v>
      </c>
      <c r="E241" s="45">
        <v>12</v>
      </c>
      <c r="F241" s="70">
        <f t="shared" si="47"/>
        <v>110</v>
      </c>
      <c r="G241" s="70">
        <f t="shared" si="48"/>
        <v>109.09090909090909</v>
      </c>
    </row>
    <row r="243" spans="1:10" ht="18.75" thickBot="1" x14ac:dyDescent="0.3">
      <c r="A243" s="176" t="s">
        <v>183</v>
      </c>
      <c r="B243" s="176"/>
      <c r="C243" s="176"/>
      <c r="D243" s="176"/>
      <c r="E243" s="176"/>
      <c r="F243" s="176"/>
      <c r="G243" s="176"/>
      <c r="H243" s="91"/>
    </row>
    <row r="244" spans="1:10" ht="38.25" x14ac:dyDescent="0.25">
      <c r="A244" s="18" t="s">
        <v>1</v>
      </c>
      <c r="B244" s="18" t="s">
        <v>100</v>
      </c>
      <c r="C244" s="92" t="s">
        <v>242</v>
      </c>
      <c r="D244" s="92" t="s">
        <v>243</v>
      </c>
      <c r="E244" s="92" t="s">
        <v>247</v>
      </c>
      <c r="F244" s="92" t="s">
        <v>233</v>
      </c>
      <c r="G244" s="93" t="s">
        <v>249</v>
      </c>
    </row>
    <row r="245" spans="1:10" ht="25.5" x14ac:dyDescent="0.25">
      <c r="A245" s="22">
        <v>1</v>
      </c>
      <c r="B245" s="35" t="s">
        <v>134</v>
      </c>
      <c r="C245" s="45">
        <v>8</v>
      </c>
      <c r="D245" s="45">
        <v>8</v>
      </c>
      <c r="E245" s="45">
        <v>8</v>
      </c>
      <c r="F245" s="70">
        <f>D245*100/C245</f>
        <v>100</v>
      </c>
      <c r="G245" s="70">
        <f>E245*100/D245</f>
        <v>100</v>
      </c>
    </row>
    <row r="246" spans="1:10" ht="25.5" x14ac:dyDescent="0.25">
      <c r="A246" s="22">
        <v>2</v>
      </c>
      <c r="B246" s="35" t="s">
        <v>135</v>
      </c>
      <c r="C246" s="45">
        <v>10815.8</v>
      </c>
      <c r="D246" s="45">
        <v>12423.4</v>
      </c>
      <c r="E246" s="45">
        <v>13458.2</v>
      </c>
      <c r="F246" s="70">
        <f t="shared" ref="F246:F247" si="49">D246*100/C246</f>
        <v>114.86344052219901</v>
      </c>
      <c r="G246" s="70">
        <f t="shared" ref="G246:G247" si="50">E246*100/D246</f>
        <v>108.3294428256355</v>
      </c>
    </row>
    <row r="247" spans="1:10" ht="38.25" x14ac:dyDescent="0.25">
      <c r="A247" s="22">
        <v>3</v>
      </c>
      <c r="B247" s="35" t="s">
        <v>136</v>
      </c>
      <c r="C247" s="45">
        <v>8</v>
      </c>
      <c r="D247" s="45">
        <v>8</v>
      </c>
      <c r="E247" s="45">
        <v>8</v>
      </c>
      <c r="F247" s="70">
        <f t="shared" si="49"/>
        <v>100</v>
      </c>
      <c r="G247" s="70">
        <f t="shared" si="50"/>
        <v>100</v>
      </c>
    </row>
    <row r="249" spans="1:10" ht="18.75" thickBot="1" x14ac:dyDescent="0.3">
      <c r="A249" s="176" t="s">
        <v>184</v>
      </c>
      <c r="B249" s="176"/>
      <c r="C249" s="176"/>
      <c r="D249" s="176"/>
      <c r="E249" s="176"/>
      <c r="F249" s="176"/>
      <c r="G249" s="176"/>
      <c r="H249" s="91"/>
    </row>
    <row r="250" spans="1:10" ht="38.25" x14ac:dyDescent="0.25">
      <c r="A250" s="18" t="s">
        <v>1</v>
      </c>
      <c r="B250" s="18" t="s">
        <v>100</v>
      </c>
      <c r="C250" s="92" t="s">
        <v>242</v>
      </c>
      <c r="D250" s="92" t="s">
        <v>243</v>
      </c>
      <c r="E250" s="92" t="s">
        <v>247</v>
      </c>
      <c r="F250" s="92" t="s">
        <v>233</v>
      </c>
      <c r="G250" s="93" t="s">
        <v>249</v>
      </c>
    </row>
    <row r="251" spans="1:10" ht="25.5" x14ac:dyDescent="0.25">
      <c r="A251" s="22">
        <v>1</v>
      </c>
      <c r="B251" s="35" t="s">
        <v>134</v>
      </c>
      <c r="C251" s="45">
        <v>21</v>
      </c>
      <c r="D251" s="45">
        <v>11</v>
      </c>
      <c r="E251" s="45">
        <v>11</v>
      </c>
      <c r="F251" s="70">
        <f>D251*100/C251</f>
        <v>52.38095238095238</v>
      </c>
      <c r="G251" s="70">
        <f>E251*100/D251</f>
        <v>100</v>
      </c>
    </row>
    <row r="252" spans="1:10" ht="25.5" x14ac:dyDescent="0.25">
      <c r="A252" s="22">
        <v>2</v>
      </c>
      <c r="B252" s="35" t="s">
        <v>135</v>
      </c>
      <c r="C252" s="45">
        <v>23894.2</v>
      </c>
      <c r="D252" s="45">
        <v>22176</v>
      </c>
      <c r="E252" s="45">
        <v>23284.799999999999</v>
      </c>
      <c r="F252" s="70">
        <f t="shared" ref="F252:F253" si="51">D252*100/C252</f>
        <v>92.809133597274652</v>
      </c>
      <c r="G252" s="70">
        <f t="shared" ref="G252:G253" si="52">E252*100/D252</f>
        <v>105</v>
      </c>
    </row>
    <row r="253" spans="1:10" ht="38.25" x14ac:dyDescent="0.25">
      <c r="A253" s="22">
        <v>3</v>
      </c>
      <c r="B253" s="35" t="s">
        <v>136</v>
      </c>
      <c r="C253" s="45">
        <v>11</v>
      </c>
      <c r="D253" s="45">
        <v>11</v>
      </c>
      <c r="E253" s="45">
        <v>11</v>
      </c>
      <c r="F253" s="70">
        <f t="shared" si="51"/>
        <v>100</v>
      </c>
      <c r="G253" s="70">
        <f t="shared" si="52"/>
        <v>100</v>
      </c>
      <c r="J253" s="13" t="s">
        <v>241</v>
      </c>
    </row>
    <row r="255" spans="1:10" ht="34.5" customHeight="1" thickBot="1" x14ac:dyDescent="0.3">
      <c r="A255" s="181" t="s">
        <v>187</v>
      </c>
      <c r="B255" s="181"/>
      <c r="C255" s="181"/>
      <c r="D255" s="181"/>
      <c r="E255" s="181"/>
      <c r="F255" s="181"/>
      <c r="G255" s="181"/>
      <c r="H255" s="91"/>
    </row>
    <row r="256" spans="1:10" ht="38.25" x14ac:dyDescent="0.25">
      <c r="A256" s="18" t="s">
        <v>1</v>
      </c>
      <c r="B256" s="18" t="s">
        <v>100</v>
      </c>
      <c r="C256" s="92" t="s">
        <v>242</v>
      </c>
      <c r="D256" s="92" t="s">
        <v>243</v>
      </c>
      <c r="E256" s="92" t="s">
        <v>247</v>
      </c>
      <c r="F256" s="92" t="s">
        <v>233</v>
      </c>
      <c r="G256" s="93" t="s">
        <v>249</v>
      </c>
    </row>
    <row r="257" spans="1:8" ht="25.5" x14ac:dyDescent="0.25">
      <c r="A257" s="22">
        <v>1</v>
      </c>
      <c r="B257" s="35" t="s">
        <v>134</v>
      </c>
      <c r="C257" s="45">
        <v>18.5</v>
      </c>
      <c r="D257" s="45">
        <v>18.5</v>
      </c>
      <c r="E257" s="45">
        <v>18.5</v>
      </c>
      <c r="F257" s="70">
        <f>D257*100/C257</f>
        <v>100</v>
      </c>
      <c r="G257" s="70">
        <f>E257*100/D257</f>
        <v>100</v>
      </c>
    </row>
    <row r="258" spans="1:8" ht="25.5" x14ac:dyDescent="0.25">
      <c r="A258" s="22">
        <v>2</v>
      </c>
      <c r="B258" s="35" t="s">
        <v>135</v>
      </c>
      <c r="C258" s="45">
        <v>24455.599999999999</v>
      </c>
      <c r="D258" s="45">
        <v>29108.6</v>
      </c>
      <c r="E258" s="45">
        <v>31014.1</v>
      </c>
      <c r="F258" s="70">
        <f t="shared" ref="F258:F259" si="53">D258*100/C258</f>
        <v>119.02631708075043</v>
      </c>
      <c r="G258" s="70">
        <f t="shared" ref="G258:G259" si="54">E258*100/D258</f>
        <v>106.54617535711097</v>
      </c>
    </row>
    <row r="259" spans="1:8" ht="38.25" x14ac:dyDescent="0.25">
      <c r="A259" s="22">
        <v>3</v>
      </c>
      <c r="B259" s="35" t="s">
        <v>136</v>
      </c>
      <c r="C259" s="45">
        <v>21</v>
      </c>
      <c r="D259" s="45">
        <v>20</v>
      </c>
      <c r="E259" s="45">
        <v>20</v>
      </c>
      <c r="F259" s="70">
        <f t="shared" si="53"/>
        <v>95.238095238095241</v>
      </c>
      <c r="G259" s="70">
        <f t="shared" si="54"/>
        <v>100</v>
      </c>
    </row>
    <row r="261" spans="1:8" ht="39" customHeight="1" thickBot="1" x14ac:dyDescent="0.3">
      <c r="A261" s="181" t="s">
        <v>185</v>
      </c>
      <c r="B261" s="181"/>
      <c r="C261" s="181"/>
      <c r="D261" s="181"/>
      <c r="E261" s="181"/>
      <c r="F261" s="181"/>
      <c r="G261" s="181"/>
      <c r="H261" s="91"/>
    </row>
    <row r="262" spans="1:8" ht="38.25" x14ac:dyDescent="0.25">
      <c r="A262" s="18" t="s">
        <v>1</v>
      </c>
      <c r="B262" s="18" t="s">
        <v>100</v>
      </c>
      <c r="C262" s="92" t="s">
        <v>242</v>
      </c>
      <c r="D262" s="92" t="s">
        <v>243</v>
      </c>
      <c r="E262" s="92" t="s">
        <v>247</v>
      </c>
      <c r="F262" s="92" t="s">
        <v>233</v>
      </c>
      <c r="G262" s="93" t="s">
        <v>249</v>
      </c>
    </row>
    <row r="263" spans="1:8" ht="25.5" x14ac:dyDescent="0.25">
      <c r="A263" s="22">
        <v>1</v>
      </c>
      <c r="B263" s="35" t="s">
        <v>134</v>
      </c>
      <c r="C263" s="45">
        <v>20.5</v>
      </c>
      <c r="D263" s="107">
        <v>21.83</v>
      </c>
      <c r="E263" s="107">
        <v>21.83</v>
      </c>
      <c r="F263" s="70">
        <f>D263*100/C263</f>
        <v>106.48780487804878</v>
      </c>
      <c r="G263" s="70">
        <f>E263*100/D263</f>
        <v>100.00000000000001</v>
      </c>
    </row>
    <row r="264" spans="1:8" ht="25.5" x14ac:dyDescent="0.25">
      <c r="A264" s="22">
        <v>2</v>
      </c>
      <c r="B264" s="35" t="s">
        <v>135</v>
      </c>
      <c r="C264" s="45">
        <v>27479.8</v>
      </c>
      <c r="D264" s="45">
        <v>33485.300000000003</v>
      </c>
      <c r="E264" s="45">
        <v>36600.199999999997</v>
      </c>
      <c r="F264" s="70">
        <f t="shared" ref="F264:F265" si="55">D264*100/C264</f>
        <v>121.8542347469778</v>
      </c>
      <c r="G264" s="70">
        <f t="shared" ref="G264:G265" si="56">E264*100/D264</f>
        <v>109.30229085598754</v>
      </c>
    </row>
    <row r="265" spans="1:8" ht="38.25" x14ac:dyDescent="0.25">
      <c r="A265" s="22">
        <v>3</v>
      </c>
      <c r="B265" s="35" t="s">
        <v>136</v>
      </c>
      <c r="C265" s="45">
        <v>20</v>
      </c>
      <c r="D265" s="45">
        <v>20</v>
      </c>
      <c r="E265" s="45">
        <v>20</v>
      </c>
      <c r="F265" s="70">
        <f t="shared" si="55"/>
        <v>100</v>
      </c>
      <c r="G265" s="70">
        <f t="shared" si="56"/>
        <v>100</v>
      </c>
    </row>
    <row r="266" spans="1:8" ht="8.25" customHeight="1" x14ac:dyDescent="0.25"/>
    <row r="267" spans="1:8" ht="34.5" customHeight="1" thickBot="1" x14ac:dyDescent="0.3">
      <c r="A267" s="181" t="s">
        <v>186</v>
      </c>
      <c r="B267" s="181"/>
      <c r="C267" s="181"/>
      <c r="D267" s="181"/>
      <c r="E267" s="181"/>
      <c r="F267" s="181"/>
      <c r="G267" s="181"/>
      <c r="H267" s="91"/>
    </row>
    <row r="268" spans="1:8" ht="38.25" x14ac:dyDescent="0.25">
      <c r="A268" s="18" t="s">
        <v>1</v>
      </c>
      <c r="B268" s="18" t="s">
        <v>100</v>
      </c>
      <c r="C268" s="92" t="s">
        <v>242</v>
      </c>
      <c r="D268" s="92" t="s">
        <v>243</v>
      </c>
      <c r="E268" s="92" t="s">
        <v>247</v>
      </c>
      <c r="F268" s="92" t="s">
        <v>233</v>
      </c>
      <c r="G268" s="93" t="s">
        <v>249</v>
      </c>
    </row>
    <row r="269" spans="1:8" ht="25.5" x14ac:dyDescent="0.25">
      <c r="A269" s="22">
        <v>1</v>
      </c>
      <c r="B269" s="35" t="s">
        <v>134</v>
      </c>
      <c r="C269" s="107">
        <v>21.55</v>
      </c>
      <c r="D269" s="107">
        <v>21.05</v>
      </c>
      <c r="E269" s="107">
        <v>21.05</v>
      </c>
      <c r="F269" s="70">
        <f>D269*100/C269</f>
        <v>97.679814385150806</v>
      </c>
      <c r="G269" s="70">
        <f>E269*100/D269</f>
        <v>100</v>
      </c>
    </row>
    <row r="270" spans="1:8" ht="25.5" x14ac:dyDescent="0.25">
      <c r="A270" s="22">
        <v>2</v>
      </c>
      <c r="B270" s="35" t="s">
        <v>135</v>
      </c>
      <c r="C270" s="45">
        <v>28585</v>
      </c>
      <c r="D270" s="45">
        <v>32764.9</v>
      </c>
      <c r="E270" s="45">
        <v>35832.800000000003</v>
      </c>
      <c r="F270" s="70">
        <f t="shared" ref="F270:F271" si="57">D270*100/C270</f>
        <v>114.62270421549763</v>
      </c>
      <c r="G270" s="70">
        <f t="shared" ref="G270:G271" si="58">E270*100/D270</f>
        <v>109.36337361017431</v>
      </c>
    </row>
    <row r="271" spans="1:8" ht="38.25" x14ac:dyDescent="0.25">
      <c r="A271" s="22">
        <v>3</v>
      </c>
      <c r="B271" s="35" t="s">
        <v>136</v>
      </c>
      <c r="C271" s="45">
        <v>17</v>
      </c>
      <c r="D271" s="45">
        <v>17</v>
      </c>
      <c r="E271" s="45">
        <v>17</v>
      </c>
      <c r="F271" s="70">
        <f t="shared" si="57"/>
        <v>100</v>
      </c>
      <c r="G271" s="70">
        <f t="shared" si="58"/>
        <v>100</v>
      </c>
    </row>
    <row r="272" spans="1:8" ht="10.5" customHeight="1" x14ac:dyDescent="0.25"/>
    <row r="273" spans="1:7" ht="18.75" thickBot="1" x14ac:dyDescent="0.3">
      <c r="A273" s="176" t="s">
        <v>188</v>
      </c>
      <c r="B273" s="176"/>
      <c r="C273" s="176"/>
      <c r="D273" s="176"/>
      <c r="E273" s="176"/>
      <c r="F273" s="176"/>
      <c r="G273" s="176"/>
    </row>
    <row r="274" spans="1:7" ht="38.25" x14ac:dyDescent="0.25">
      <c r="A274" s="18" t="s">
        <v>1</v>
      </c>
      <c r="B274" s="18" t="s">
        <v>100</v>
      </c>
      <c r="C274" s="92" t="s">
        <v>242</v>
      </c>
      <c r="D274" s="92" t="s">
        <v>243</v>
      </c>
      <c r="E274" s="92" t="s">
        <v>247</v>
      </c>
      <c r="F274" s="92" t="s">
        <v>233</v>
      </c>
      <c r="G274" s="93" t="s">
        <v>249</v>
      </c>
    </row>
    <row r="275" spans="1:7" ht="25.5" x14ac:dyDescent="0.25">
      <c r="A275" s="22">
        <v>1</v>
      </c>
      <c r="B275" s="35" t="s">
        <v>134</v>
      </c>
      <c r="C275" s="45">
        <v>19.5</v>
      </c>
      <c r="D275" s="45">
        <v>19.5</v>
      </c>
      <c r="E275" s="45">
        <v>19.5</v>
      </c>
      <c r="F275" s="70">
        <f>D275*100/C275</f>
        <v>100</v>
      </c>
      <c r="G275" s="70">
        <f>E275*100/D275</f>
        <v>100</v>
      </c>
    </row>
    <row r="276" spans="1:7" ht="25.5" x14ac:dyDescent="0.25">
      <c r="A276" s="22">
        <v>2</v>
      </c>
      <c r="B276" s="35" t="s">
        <v>135</v>
      </c>
      <c r="C276" s="45">
        <v>21103.4</v>
      </c>
      <c r="D276" s="45">
        <v>28137</v>
      </c>
      <c r="E276" s="45">
        <v>30020.2</v>
      </c>
      <c r="F276" s="70">
        <f t="shared" ref="F276:F277" si="59">D276*100/C276</f>
        <v>133.32922657012614</v>
      </c>
      <c r="G276" s="70">
        <f t="shared" ref="G276:G277" si="60">E276*100/D276</f>
        <v>106.69296655649146</v>
      </c>
    </row>
    <row r="277" spans="1:7" ht="38.25" x14ac:dyDescent="0.25">
      <c r="A277" s="22">
        <v>3</v>
      </c>
      <c r="B277" s="35" t="s">
        <v>136</v>
      </c>
      <c r="C277" s="45">
        <v>19</v>
      </c>
      <c r="D277" s="45">
        <v>19</v>
      </c>
      <c r="E277" s="45">
        <v>20</v>
      </c>
      <c r="F277" s="70">
        <f t="shared" si="59"/>
        <v>100</v>
      </c>
      <c r="G277" s="70">
        <f t="shared" si="60"/>
        <v>105.26315789473684</v>
      </c>
    </row>
    <row r="278" spans="1:7" ht="10.5" customHeight="1" x14ac:dyDescent="0.25"/>
    <row r="279" spans="1:7" ht="18.75" thickBot="1" x14ac:dyDescent="0.3">
      <c r="A279" s="176" t="s">
        <v>189</v>
      </c>
      <c r="B279" s="176"/>
      <c r="C279" s="176"/>
      <c r="D279" s="176"/>
      <c r="E279" s="176"/>
      <c r="F279" s="176"/>
      <c r="G279" s="176"/>
    </row>
    <row r="280" spans="1:7" ht="38.25" x14ac:dyDescent="0.25">
      <c r="A280" s="18" t="s">
        <v>1</v>
      </c>
      <c r="B280" s="18" t="s">
        <v>100</v>
      </c>
      <c r="C280" s="92" t="s">
        <v>242</v>
      </c>
      <c r="D280" s="92" t="s">
        <v>243</v>
      </c>
      <c r="E280" s="92" t="s">
        <v>247</v>
      </c>
      <c r="F280" s="92" t="s">
        <v>233</v>
      </c>
      <c r="G280" s="93" t="s">
        <v>249</v>
      </c>
    </row>
    <row r="281" spans="1:7" ht="25.5" x14ac:dyDescent="0.25">
      <c r="A281" s="22">
        <v>1</v>
      </c>
      <c r="B281" s="35" t="s">
        <v>134</v>
      </c>
      <c r="C281" s="45">
        <v>16.5</v>
      </c>
      <c r="D281" s="45">
        <v>16.5</v>
      </c>
      <c r="E281" s="45">
        <v>15.5</v>
      </c>
      <c r="F281" s="70">
        <f>D281*100/C281</f>
        <v>100</v>
      </c>
      <c r="G281" s="70">
        <f>E281*100/D281</f>
        <v>93.939393939393938</v>
      </c>
    </row>
    <row r="282" spans="1:7" ht="25.5" x14ac:dyDescent="0.25">
      <c r="A282" s="22">
        <v>2</v>
      </c>
      <c r="B282" s="35" t="s">
        <v>135</v>
      </c>
      <c r="C282" s="45">
        <v>15647.1</v>
      </c>
      <c r="D282" s="45">
        <v>22103.5</v>
      </c>
      <c r="E282" s="45">
        <v>24141</v>
      </c>
      <c r="F282" s="70">
        <f t="shared" ref="F282:F283" si="61">D282*100/C282</f>
        <v>141.2625981811326</v>
      </c>
      <c r="G282" s="70">
        <f t="shared" ref="G282:G283" si="62">E282*100/D282</f>
        <v>109.21799714977266</v>
      </c>
    </row>
    <row r="283" spans="1:7" ht="38.25" x14ac:dyDescent="0.25">
      <c r="A283" s="22">
        <v>3</v>
      </c>
      <c r="B283" s="35" t="s">
        <v>136</v>
      </c>
      <c r="C283" s="45">
        <v>15</v>
      </c>
      <c r="D283" s="45">
        <v>15</v>
      </c>
      <c r="E283" s="45">
        <v>15</v>
      </c>
      <c r="F283" s="70">
        <f t="shared" si="61"/>
        <v>100</v>
      </c>
      <c r="G283" s="70">
        <f t="shared" si="62"/>
        <v>100</v>
      </c>
    </row>
    <row r="284" spans="1:7" ht="10.5" customHeight="1" x14ac:dyDescent="0.25"/>
    <row r="285" spans="1:7" ht="18.75" thickBot="1" x14ac:dyDescent="0.3">
      <c r="A285" s="176" t="s">
        <v>190</v>
      </c>
      <c r="B285" s="176"/>
      <c r="C285" s="176"/>
      <c r="D285" s="176"/>
      <c r="E285" s="176"/>
      <c r="F285" s="176"/>
      <c r="G285" s="176"/>
    </row>
    <row r="286" spans="1:7" ht="38.25" x14ac:dyDescent="0.25">
      <c r="A286" s="18" t="s">
        <v>1</v>
      </c>
      <c r="B286" s="18" t="s">
        <v>100</v>
      </c>
      <c r="C286" s="92" t="s">
        <v>242</v>
      </c>
      <c r="D286" s="92" t="s">
        <v>243</v>
      </c>
      <c r="E286" s="92" t="s">
        <v>247</v>
      </c>
      <c r="F286" s="92" t="s">
        <v>233</v>
      </c>
      <c r="G286" s="93" t="s">
        <v>249</v>
      </c>
    </row>
    <row r="287" spans="1:7" ht="25.5" x14ac:dyDescent="0.25">
      <c r="A287" s="22">
        <v>1</v>
      </c>
      <c r="B287" s="35" t="s">
        <v>134</v>
      </c>
      <c r="C287" s="45">
        <v>22</v>
      </c>
      <c r="D287" s="45">
        <v>22</v>
      </c>
      <c r="E287" s="45">
        <v>19</v>
      </c>
      <c r="F287" s="70">
        <f>D287*100/C287</f>
        <v>100</v>
      </c>
      <c r="G287" s="70">
        <f>E287*100/D287</f>
        <v>86.36363636363636</v>
      </c>
    </row>
    <row r="288" spans="1:7" ht="25.5" x14ac:dyDescent="0.25">
      <c r="A288" s="22">
        <v>2</v>
      </c>
      <c r="B288" s="35" t="s">
        <v>135</v>
      </c>
      <c r="C288" s="45">
        <v>15232.3</v>
      </c>
      <c r="D288" s="45">
        <v>19262.599999999999</v>
      </c>
      <c r="E288" s="45">
        <v>20405.900000000001</v>
      </c>
      <c r="F288" s="70">
        <f t="shared" ref="F288:F289" si="63">D288*100/C288</f>
        <v>126.45890640284132</v>
      </c>
      <c r="G288" s="70">
        <f t="shared" ref="G288:G289" si="64">E288*100/D288</f>
        <v>105.93533583213068</v>
      </c>
    </row>
    <row r="289" spans="1:7" ht="38.25" x14ac:dyDescent="0.25">
      <c r="A289" s="22">
        <v>3</v>
      </c>
      <c r="B289" s="35" t="s">
        <v>136</v>
      </c>
      <c r="C289" s="45">
        <v>20</v>
      </c>
      <c r="D289" s="45">
        <v>20</v>
      </c>
      <c r="E289" s="45">
        <v>19</v>
      </c>
      <c r="F289" s="70">
        <f t="shared" si="63"/>
        <v>100</v>
      </c>
      <c r="G289" s="70">
        <f t="shared" si="64"/>
        <v>95</v>
      </c>
    </row>
    <row r="290" spans="1:7" ht="9.75" customHeight="1" x14ac:dyDescent="0.25"/>
    <row r="291" spans="1:7" ht="18.75" thickBot="1" x14ac:dyDescent="0.3">
      <c r="A291" s="176" t="s">
        <v>191</v>
      </c>
      <c r="B291" s="176"/>
      <c r="C291" s="176"/>
      <c r="D291" s="176"/>
      <c r="E291" s="176"/>
      <c r="F291" s="176"/>
      <c r="G291" s="176"/>
    </row>
    <row r="292" spans="1:7" ht="38.25" x14ac:dyDescent="0.25">
      <c r="A292" s="18" t="s">
        <v>1</v>
      </c>
      <c r="B292" s="18" t="s">
        <v>100</v>
      </c>
      <c r="C292" s="92" t="s">
        <v>242</v>
      </c>
      <c r="D292" s="92" t="s">
        <v>243</v>
      </c>
      <c r="E292" s="92" t="s">
        <v>247</v>
      </c>
      <c r="F292" s="92" t="s">
        <v>233</v>
      </c>
      <c r="G292" s="93" t="s">
        <v>249</v>
      </c>
    </row>
    <row r="293" spans="1:7" ht="25.5" x14ac:dyDescent="0.25">
      <c r="A293" s="22">
        <v>1</v>
      </c>
      <c r="B293" s="35" t="s">
        <v>134</v>
      </c>
      <c r="C293" s="45">
        <v>76.5</v>
      </c>
      <c r="D293" s="45">
        <v>78.5</v>
      </c>
      <c r="E293" s="45">
        <v>78.5</v>
      </c>
      <c r="F293" s="70">
        <f>D293*100/C293</f>
        <v>102.61437908496733</v>
      </c>
      <c r="G293" s="70">
        <f>E293*100/D293</f>
        <v>100</v>
      </c>
    </row>
    <row r="294" spans="1:7" ht="25.5" x14ac:dyDescent="0.25">
      <c r="A294" s="22">
        <v>2</v>
      </c>
      <c r="B294" s="35" t="s">
        <v>135</v>
      </c>
      <c r="C294" s="45">
        <v>89873.1</v>
      </c>
      <c r="D294" s="45">
        <v>111387</v>
      </c>
      <c r="E294" s="45">
        <v>120173.9</v>
      </c>
      <c r="F294" s="70">
        <f t="shared" ref="F294:F295" si="65">D294*100/C294</f>
        <v>123.93808603464217</v>
      </c>
      <c r="G294" s="70">
        <f t="shared" ref="G294:G295" si="66">E294*100/D294</f>
        <v>107.88862255020783</v>
      </c>
    </row>
    <row r="295" spans="1:7" ht="38.25" x14ac:dyDescent="0.25">
      <c r="A295" s="22">
        <v>3</v>
      </c>
      <c r="B295" s="35" t="s">
        <v>136</v>
      </c>
      <c r="C295" s="45">
        <v>86</v>
      </c>
      <c r="D295" s="45">
        <v>88</v>
      </c>
      <c r="E295" s="45">
        <v>90</v>
      </c>
      <c r="F295" s="70">
        <f t="shared" si="65"/>
        <v>102.32558139534883</v>
      </c>
      <c r="G295" s="70">
        <f t="shared" si="66"/>
        <v>102.27272727272727</v>
      </c>
    </row>
    <row r="297" spans="1:7" ht="18.75" thickBot="1" x14ac:dyDescent="0.3">
      <c r="A297" s="176" t="s">
        <v>192</v>
      </c>
      <c r="B297" s="176"/>
      <c r="C297" s="176"/>
      <c r="D297" s="176"/>
      <c r="E297" s="176"/>
      <c r="F297" s="176"/>
      <c r="G297" s="176"/>
    </row>
    <row r="298" spans="1:7" ht="38.25" x14ac:dyDescent="0.25">
      <c r="A298" s="18" t="s">
        <v>1</v>
      </c>
      <c r="B298" s="18" t="s">
        <v>100</v>
      </c>
      <c r="C298" s="92" t="s">
        <v>242</v>
      </c>
      <c r="D298" s="92" t="s">
        <v>243</v>
      </c>
      <c r="E298" s="92" t="s">
        <v>247</v>
      </c>
      <c r="F298" s="92" t="s">
        <v>233</v>
      </c>
      <c r="G298" s="93" t="s">
        <v>249</v>
      </c>
    </row>
    <row r="299" spans="1:7" ht="25.5" x14ac:dyDescent="0.25">
      <c r="A299" s="22">
        <v>1</v>
      </c>
      <c r="B299" s="35" t="s">
        <v>134</v>
      </c>
      <c r="C299" s="45">
        <v>13</v>
      </c>
      <c r="D299" s="45">
        <v>13</v>
      </c>
      <c r="E299" s="45">
        <v>13</v>
      </c>
      <c r="F299" s="70">
        <f>D299*100/C299</f>
        <v>100</v>
      </c>
      <c r="G299" s="70">
        <f>E299*100/D299</f>
        <v>100</v>
      </c>
    </row>
    <row r="300" spans="1:7" ht="25.5" x14ac:dyDescent="0.25">
      <c r="A300" s="22">
        <v>2</v>
      </c>
      <c r="B300" s="35" t="s">
        <v>135</v>
      </c>
      <c r="C300" s="45">
        <v>25224.400000000001</v>
      </c>
      <c r="D300" s="45">
        <v>30859</v>
      </c>
      <c r="E300" s="45">
        <v>31744.5</v>
      </c>
      <c r="F300" s="70">
        <f t="shared" ref="F300:F301" si="67">D300*100/C300</f>
        <v>122.33789505399533</v>
      </c>
      <c r="G300" s="70">
        <f t="shared" ref="G300:G301" si="68">E300*100/D300</f>
        <v>102.86950322434298</v>
      </c>
    </row>
    <row r="301" spans="1:7" ht="38.25" x14ac:dyDescent="0.25">
      <c r="A301" s="22">
        <v>3</v>
      </c>
      <c r="B301" s="35" t="s">
        <v>136</v>
      </c>
      <c r="C301" s="45">
        <v>12</v>
      </c>
      <c r="D301" s="45">
        <v>13</v>
      </c>
      <c r="E301" s="45">
        <v>13</v>
      </c>
      <c r="F301" s="70">
        <f t="shared" si="67"/>
        <v>108.33333333333333</v>
      </c>
      <c r="G301" s="70">
        <f t="shared" si="68"/>
        <v>100</v>
      </c>
    </row>
    <row r="303" spans="1:7" ht="18.75" thickBot="1" x14ac:dyDescent="0.3">
      <c r="A303" s="176" t="s">
        <v>193</v>
      </c>
      <c r="B303" s="176"/>
      <c r="C303" s="176"/>
      <c r="D303" s="176"/>
      <c r="E303" s="176"/>
      <c r="F303" s="176"/>
      <c r="G303" s="176"/>
    </row>
    <row r="304" spans="1:7" ht="38.25" x14ac:dyDescent="0.25">
      <c r="A304" s="18" t="s">
        <v>1</v>
      </c>
      <c r="B304" s="18" t="s">
        <v>100</v>
      </c>
      <c r="C304" s="92" t="s">
        <v>242</v>
      </c>
      <c r="D304" s="92" t="s">
        <v>243</v>
      </c>
      <c r="E304" s="92" t="s">
        <v>247</v>
      </c>
      <c r="F304" s="92" t="s">
        <v>233</v>
      </c>
      <c r="G304" s="93" t="s">
        <v>249</v>
      </c>
    </row>
    <row r="305" spans="1:7" ht="25.5" x14ac:dyDescent="0.25">
      <c r="A305" s="22">
        <v>1</v>
      </c>
      <c r="B305" s="35" t="s">
        <v>134</v>
      </c>
      <c r="C305" s="45">
        <v>51</v>
      </c>
      <c r="D305" s="45">
        <v>49.5</v>
      </c>
      <c r="E305" s="45">
        <v>49.5</v>
      </c>
      <c r="F305" s="70">
        <f>D305*100/C305</f>
        <v>97.058823529411768</v>
      </c>
      <c r="G305" s="70">
        <f>E305*100/D305</f>
        <v>100</v>
      </c>
    </row>
    <row r="306" spans="1:7" ht="25.5" x14ac:dyDescent="0.25">
      <c r="A306" s="22">
        <v>2</v>
      </c>
      <c r="B306" s="35" t="s">
        <v>135</v>
      </c>
      <c r="C306" s="45">
        <v>54803.1</v>
      </c>
      <c r="D306" s="45">
        <v>72112.5</v>
      </c>
      <c r="E306" s="45">
        <v>78044.100000000006</v>
      </c>
      <c r="F306" s="70">
        <f t="shared" ref="F306:F307" si="69">D306*100/C306</f>
        <v>131.58470962409061</v>
      </c>
      <c r="G306" s="70">
        <f t="shared" ref="G306:G307" si="70">E306*100/D306</f>
        <v>108.22548101924079</v>
      </c>
    </row>
    <row r="307" spans="1:7" ht="38.25" x14ac:dyDescent="0.25">
      <c r="A307" s="22">
        <v>3</v>
      </c>
      <c r="B307" s="35" t="s">
        <v>136</v>
      </c>
      <c r="C307" s="45">
        <v>54</v>
      </c>
      <c r="D307" s="45">
        <v>57</v>
      </c>
      <c r="E307" s="45">
        <v>57</v>
      </c>
      <c r="F307" s="70">
        <f t="shared" si="69"/>
        <v>105.55555555555556</v>
      </c>
      <c r="G307" s="70">
        <f t="shared" si="70"/>
        <v>100</v>
      </c>
    </row>
    <row r="310" spans="1:7" ht="18.75" thickBot="1" x14ac:dyDescent="0.3">
      <c r="A310" s="176" t="s">
        <v>250</v>
      </c>
      <c r="B310" s="176"/>
      <c r="C310" s="176"/>
      <c r="D310" s="176"/>
      <c r="E310" s="176"/>
      <c r="F310" s="176"/>
      <c r="G310" s="176"/>
    </row>
    <row r="311" spans="1:7" ht="38.25" x14ac:dyDescent="0.25">
      <c r="A311" s="18" t="s">
        <v>1</v>
      </c>
      <c r="B311" s="18" t="s">
        <v>100</v>
      </c>
      <c r="C311" s="92" t="s">
        <v>242</v>
      </c>
      <c r="D311" s="92" t="s">
        <v>243</v>
      </c>
      <c r="E311" s="92" t="s">
        <v>247</v>
      </c>
      <c r="F311" s="92" t="s">
        <v>233</v>
      </c>
      <c r="G311" s="93" t="s">
        <v>249</v>
      </c>
    </row>
    <row r="312" spans="1:7" ht="25.5" x14ac:dyDescent="0.25">
      <c r="A312" s="22">
        <v>1</v>
      </c>
      <c r="B312" s="35" t="s">
        <v>134</v>
      </c>
      <c r="C312" s="45">
        <v>0</v>
      </c>
      <c r="D312" s="45">
        <v>7</v>
      </c>
      <c r="E312" s="45">
        <v>10</v>
      </c>
      <c r="F312" s="70">
        <v>0</v>
      </c>
      <c r="G312" s="70">
        <f>E312*100/D312</f>
        <v>142.85714285714286</v>
      </c>
    </row>
    <row r="313" spans="1:7" ht="25.5" x14ac:dyDescent="0.25">
      <c r="A313" s="22">
        <v>2</v>
      </c>
      <c r="B313" s="35" t="s">
        <v>135</v>
      </c>
      <c r="C313" s="45">
        <v>0</v>
      </c>
      <c r="D313" s="45">
        <v>6610</v>
      </c>
      <c r="E313" s="45">
        <v>16700.099999999999</v>
      </c>
      <c r="F313" s="70">
        <v>0</v>
      </c>
      <c r="G313" s="70">
        <f t="shared" ref="G313:G314" si="71">E313*100/D313</f>
        <v>252.64901664145231</v>
      </c>
    </row>
    <row r="314" spans="1:7" ht="38.25" x14ac:dyDescent="0.25">
      <c r="A314" s="22">
        <v>3</v>
      </c>
      <c r="B314" s="35" t="s">
        <v>136</v>
      </c>
      <c r="C314" s="45">
        <v>0</v>
      </c>
      <c r="D314" s="45">
        <v>10</v>
      </c>
      <c r="E314" s="45">
        <v>10</v>
      </c>
      <c r="F314" s="70">
        <v>0</v>
      </c>
      <c r="G314" s="70">
        <f t="shared" si="71"/>
        <v>100</v>
      </c>
    </row>
    <row r="317" spans="1:7" ht="18.75" thickBot="1" x14ac:dyDescent="0.3">
      <c r="A317" s="176" t="s">
        <v>194</v>
      </c>
      <c r="B317" s="176"/>
      <c r="C317" s="176"/>
      <c r="D317" s="176"/>
      <c r="E317" s="176"/>
      <c r="F317" s="176"/>
      <c r="G317" s="176"/>
    </row>
    <row r="318" spans="1:7" ht="38.25" x14ac:dyDescent="0.25">
      <c r="A318" s="18" t="s">
        <v>1</v>
      </c>
      <c r="B318" s="18" t="s">
        <v>100</v>
      </c>
      <c r="C318" s="92" t="s">
        <v>242</v>
      </c>
      <c r="D318" s="92" t="s">
        <v>243</v>
      </c>
      <c r="E318" s="92" t="s">
        <v>247</v>
      </c>
      <c r="F318" s="92" t="s">
        <v>233</v>
      </c>
      <c r="G318" s="93" t="s">
        <v>249</v>
      </c>
    </row>
    <row r="319" spans="1:7" ht="25.5" x14ac:dyDescent="0.25">
      <c r="A319" s="22">
        <v>1</v>
      </c>
      <c r="B319" s="35" t="s">
        <v>134</v>
      </c>
      <c r="C319" s="45">
        <v>173</v>
      </c>
      <c r="D319" s="45">
        <v>178</v>
      </c>
      <c r="E319" s="45">
        <v>171.5</v>
      </c>
      <c r="F319" s="70">
        <f>D319*100/C319</f>
        <v>102.89017341040463</v>
      </c>
      <c r="G319" s="70">
        <f>E319*100/D319</f>
        <v>96.348314606741567</v>
      </c>
    </row>
    <row r="320" spans="1:7" ht="25.5" x14ac:dyDescent="0.25">
      <c r="A320" s="22">
        <v>2</v>
      </c>
      <c r="B320" s="35" t="s">
        <v>135</v>
      </c>
      <c r="C320" s="45">
        <v>291905.09999999998</v>
      </c>
      <c r="D320" s="45">
        <v>345128.4</v>
      </c>
      <c r="E320" s="45">
        <v>390688.5</v>
      </c>
      <c r="F320" s="70">
        <f t="shared" ref="F320:F321" si="72">D320*100/C320</f>
        <v>118.23308328631464</v>
      </c>
      <c r="G320" s="70">
        <f t="shared" ref="G320:G321" si="73">E320*100/D320</f>
        <v>113.20091305149039</v>
      </c>
    </row>
    <row r="321" spans="1:7" ht="38.25" x14ac:dyDescent="0.25">
      <c r="A321" s="22">
        <v>3</v>
      </c>
      <c r="B321" s="35" t="s">
        <v>136</v>
      </c>
      <c r="C321" s="45">
        <v>167</v>
      </c>
      <c r="D321" s="45">
        <v>168</v>
      </c>
      <c r="E321" s="45">
        <v>171.5</v>
      </c>
      <c r="F321" s="70">
        <f t="shared" si="72"/>
        <v>100.59880239520957</v>
      </c>
      <c r="G321" s="70">
        <f t="shared" si="73"/>
        <v>102.08333333333333</v>
      </c>
    </row>
  </sheetData>
  <mergeCells count="39">
    <mergeCell ref="A213:G213"/>
    <mergeCell ref="A310:G310"/>
    <mergeCell ref="A279:G279"/>
    <mergeCell ref="A285:G285"/>
    <mergeCell ref="A291:G291"/>
    <mergeCell ref="A297:G297"/>
    <mergeCell ref="A303:G303"/>
    <mergeCell ref="A175:G175"/>
    <mergeCell ref="A273:G273"/>
    <mergeCell ref="A205:G206"/>
    <mergeCell ref="A249:G249"/>
    <mergeCell ref="A255:G255"/>
    <mergeCell ref="A261:G261"/>
    <mergeCell ref="A267:G267"/>
    <mergeCell ref="A219:G219"/>
    <mergeCell ref="A225:G225"/>
    <mergeCell ref="A231:G231"/>
    <mergeCell ref="A237:G237"/>
    <mergeCell ref="A243:G243"/>
    <mergeCell ref="A187:G187"/>
    <mergeCell ref="A193:G193"/>
    <mergeCell ref="A199:G199"/>
    <mergeCell ref="A207:G207"/>
    <mergeCell ref="A317:G317"/>
    <mergeCell ref="A127:G127"/>
    <mergeCell ref="B3:G3"/>
    <mergeCell ref="A1:G1"/>
    <mergeCell ref="H2:Q2"/>
    <mergeCell ref="A116:G116"/>
    <mergeCell ref="A122:G122"/>
    <mergeCell ref="A113:G115"/>
    <mergeCell ref="A133:G133"/>
    <mergeCell ref="A139:G139"/>
    <mergeCell ref="A145:G145"/>
    <mergeCell ref="A151:G151"/>
    <mergeCell ref="A181:G181"/>
    <mergeCell ref="A157:G157"/>
    <mergeCell ref="A163:G163"/>
    <mergeCell ref="A169:G169"/>
  </mergeCells>
  <pageMargins left="0.47" right="0.34" top="0.34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workbookViewId="0">
      <selection activeCell="I12" sqref="I12"/>
    </sheetView>
  </sheetViews>
  <sheetFormatPr defaultRowHeight="15" x14ac:dyDescent="0.25"/>
  <cols>
    <col min="1" max="1" width="3.5703125" customWidth="1"/>
    <col min="2" max="2" width="25.7109375" customWidth="1"/>
    <col min="3" max="3" width="13.28515625" customWidth="1"/>
    <col min="4" max="4" width="14.28515625" customWidth="1"/>
    <col min="5" max="5" width="13.28515625" customWidth="1"/>
    <col min="6" max="6" width="18.28515625" customWidth="1"/>
  </cols>
  <sheetData>
    <row r="1" spans="1:17" ht="18" x14ac:dyDescent="0.35">
      <c r="A1" s="136" t="s">
        <v>10</v>
      </c>
      <c r="B1" s="136"/>
      <c r="C1" s="136"/>
      <c r="D1" s="136"/>
      <c r="E1" s="136"/>
      <c r="F1" s="136"/>
    </row>
    <row r="2" spans="1:17" ht="14.45" customHeight="1" x14ac:dyDescent="0.3">
      <c r="A2" s="135" t="s">
        <v>155</v>
      </c>
      <c r="B2" s="135"/>
      <c r="C2" s="135"/>
      <c r="D2" s="135"/>
      <c r="E2" s="135"/>
      <c r="F2" s="135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7" ht="15" customHeight="1" x14ac:dyDescent="0.25">
      <c r="A3" s="137" t="s">
        <v>1</v>
      </c>
      <c r="B3" s="137" t="s">
        <v>2</v>
      </c>
      <c r="C3" s="137" t="s">
        <v>236</v>
      </c>
      <c r="D3" s="137" t="s">
        <v>239</v>
      </c>
      <c r="E3" s="137" t="s">
        <v>244</v>
      </c>
      <c r="F3" s="7" t="s">
        <v>11</v>
      </c>
    </row>
    <row r="4" spans="1:17" ht="29.25" customHeight="1" x14ac:dyDescent="0.25">
      <c r="A4" s="137"/>
      <c r="B4" s="137"/>
      <c r="C4" s="137"/>
      <c r="D4" s="137"/>
      <c r="E4" s="137"/>
      <c r="F4" s="7" t="s">
        <v>245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x14ac:dyDescent="0.25">
      <c r="A5" s="9">
        <v>1</v>
      </c>
      <c r="B5" s="43" t="s">
        <v>12</v>
      </c>
      <c r="C5" s="44">
        <v>8756</v>
      </c>
      <c r="D5" s="44">
        <v>7619</v>
      </c>
      <c r="E5" s="44">
        <v>7619</v>
      </c>
      <c r="F5" s="64">
        <f t="shared" ref="F5:F11" si="0">SUM(C5:E5)</f>
        <v>23994</v>
      </c>
    </row>
    <row r="6" spans="1:17" x14ac:dyDescent="0.25">
      <c r="A6" s="9">
        <v>2</v>
      </c>
      <c r="B6" s="43" t="s">
        <v>5</v>
      </c>
      <c r="C6" s="44">
        <v>119893</v>
      </c>
      <c r="D6" s="44">
        <v>112079</v>
      </c>
      <c r="E6" s="44">
        <v>112079</v>
      </c>
      <c r="F6" s="64">
        <f t="shared" si="0"/>
        <v>344051</v>
      </c>
    </row>
    <row r="7" spans="1:17" x14ac:dyDescent="0.25">
      <c r="A7" s="9">
        <v>3</v>
      </c>
      <c r="B7" s="43" t="s">
        <v>237</v>
      </c>
      <c r="C7" s="44">
        <v>17788</v>
      </c>
      <c r="D7" s="44">
        <v>31096</v>
      </c>
      <c r="E7" s="44">
        <v>31096</v>
      </c>
      <c r="F7" s="64">
        <f t="shared" si="0"/>
        <v>79980</v>
      </c>
    </row>
    <row r="8" spans="1:17" x14ac:dyDescent="0.25">
      <c r="A8" s="9">
        <v>4</v>
      </c>
      <c r="B8" s="43" t="s">
        <v>7</v>
      </c>
      <c r="C8" s="64">
        <v>1125967.3</v>
      </c>
      <c r="D8" s="64">
        <v>0</v>
      </c>
      <c r="E8" s="64">
        <v>0</v>
      </c>
      <c r="F8" s="64">
        <f t="shared" si="0"/>
        <v>1125967.3</v>
      </c>
    </row>
    <row r="9" spans="1:17" x14ac:dyDescent="0.25">
      <c r="A9" s="9">
        <v>5</v>
      </c>
      <c r="B9" s="43" t="s">
        <v>8</v>
      </c>
      <c r="C9" s="44">
        <v>24122</v>
      </c>
      <c r="D9" s="44">
        <v>23546</v>
      </c>
      <c r="E9" s="44">
        <v>0</v>
      </c>
      <c r="F9" s="64">
        <f t="shared" si="0"/>
        <v>47668</v>
      </c>
    </row>
    <row r="10" spans="1:17" ht="25.5" x14ac:dyDescent="0.25">
      <c r="A10" s="9">
        <v>6</v>
      </c>
      <c r="B10" s="43" t="s">
        <v>9</v>
      </c>
      <c r="C10" s="44">
        <v>0</v>
      </c>
      <c r="D10" s="44">
        <v>0</v>
      </c>
      <c r="E10" s="44">
        <v>0</v>
      </c>
      <c r="F10" s="64">
        <f t="shared" si="0"/>
        <v>0</v>
      </c>
    </row>
    <row r="11" spans="1:17" ht="57" customHeight="1" x14ac:dyDescent="0.25">
      <c r="A11" s="9">
        <v>7</v>
      </c>
      <c r="B11" s="43" t="s">
        <v>13</v>
      </c>
      <c r="C11" s="44">
        <v>0</v>
      </c>
      <c r="D11" s="44">
        <v>0</v>
      </c>
      <c r="E11" s="44">
        <v>0</v>
      </c>
      <c r="F11" s="64">
        <f t="shared" si="0"/>
        <v>0</v>
      </c>
    </row>
    <row r="12" spans="1:17" ht="24" customHeight="1" x14ac:dyDescent="0.25">
      <c r="A12" s="5"/>
      <c r="B12" s="5" t="s">
        <v>14</v>
      </c>
      <c r="C12" s="65">
        <f t="shared" ref="C12:E12" si="1">SUM(C5:C11)</f>
        <v>1296526.3</v>
      </c>
      <c r="D12" s="65">
        <f t="shared" si="1"/>
        <v>174340</v>
      </c>
      <c r="E12" s="65">
        <f t="shared" si="1"/>
        <v>150794</v>
      </c>
      <c r="F12" s="65">
        <f>SUM(F5:F11)</f>
        <v>1621660.3</v>
      </c>
    </row>
  </sheetData>
  <mergeCells count="9">
    <mergeCell ref="H4:Q4"/>
    <mergeCell ref="G2:P2"/>
    <mergeCell ref="A2:F2"/>
    <mergeCell ref="A1:F1"/>
    <mergeCell ref="A3:A4"/>
    <mergeCell ref="B3:B4"/>
    <mergeCell ref="C3:C4"/>
    <mergeCell ref="D3:D4"/>
    <mergeCell ref="E3:E4"/>
  </mergeCells>
  <pageMargins left="0.45" right="0.34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workbookViewId="0">
      <selection activeCell="K8" sqref="K8"/>
    </sheetView>
  </sheetViews>
  <sheetFormatPr defaultColWidth="8.85546875" defaultRowHeight="15" x14ac:dyDescent="0.25"/>
  <cols>
    <col min="1" max="1" width="4.85546875" style="13" customWidth="1"/>
    <col min="2" max="2" width="29.28515625" style="13" customWidth="1"/>
    <col min="3" max="3" width="12.5703125" style="13" customWidth="1"/>
    <col min="4" max="4" width="10.42578125" style="13" customWidth="1"/>
    <col min="5" max="5" width="10.5703125" style="13" customWidth="1"/>
    <col min="6" max="6" width="10.140625" style="13" customWidth="1"/>
    <col min="7" max="7" width="16.85546875" style="13" customWidth="1"/>
    <col min="8" max="16384" width="8.85546875" style="13"/>
  </cols>
  <sheetData>
    <row r="1" spans="1:18" ht="36.75" customHeight="1" x14ac:dyDescent="0.25">
      <c r="A1" s="138" t="s">
        <v>15</v>
      </c>
      <c r="B1" s="138"/>
      <c r="C1" s="138"/>
      <c r="D1" s="138"/>
      <c r="E1" s="138"/>
      <c r="F1" s="138"/>
      <c r="G1" s="138"/>
    </row>
    <row r="2" spans="1:18" ht="14.45" customHeight="1" x14ac:dyDescent="0.3">
      <c r="A2" s="139" t="s">
        <v>155</v>
      </c>
      <c r="B2" s="139"/>
      <c r="C2" s="139"/>
      <c r="D2" s="139"/>
      <c r="E2" s="139"/>
      <c r="F2" s="139"/>
      <c r="G2" s="139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8" ht="27.75" customHeight="1" x14ac:dyDescent="0.25">
      <c r="A3" s="18" t="s">
        <v>16</v>
      </c>
      <c r="B3" s="18" t="s">
        <v>2</v>
      </c>
      <c r="C3" s="18" t="s">
        <v>157</v>
      </c>
      <c r="D3" s="18" t="s">
        <v>158</v>
      </c>
      <c r="E3" s="18" t="s">
        <v>235</v>
      </c>
      <c r="F3" s="18" t="s">
        <v>246</v>
      </c>
      <c r="G3" s="18" t="s">
        <v>11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x14ac:dyDescent="0.25">
      <c r="A4" s="22">
        <v>1</v>
      </c>
      <c r="B4" s="42" t="s">
        <v>237</v>
      </c>
      <c r="C4" s="45">
        <v>6802</v>
      </c>
      <c r="D4" s="45">
        <v>8502</v>
      </c>
      <c r="E4" s="45">
        <v>8502</v>
      </c>
      <c r="F4" s="45">
        <v>0</v>
      </c>
      <c r="G4" s="62">
        <f>SUM(C4:F4)</f>
        <v>23806</v>
      </c>
    </row>
    <row r="5" spans="1:18" x14ac:dyDescent="0.25">
      <c r="A5" s="22">
        <v>2</v>
      </c>
      <c r="B5" s="42" t="s">
        <v>5</v>
      </c>
      <c r="C5" s="45">
        <v>22485</v>
      </c>
      <c r="D5" s="45">
        <v>21657</v>
      </c>
      <c r="E5" s="45">
        <v>21657</v>
      </c>
      <c r="F5" s="45">
        <v>0</v>
      </c>
      <c r="G5" s="62">
        <f t="shared" ref="G5:G9" si="0">SUM(C5:F5)</f>
        <v>65799</v>
      </c>
    </row>
    <row r="6" spans="1:18" x14ac:dyDescent="0.25">
      <c r="A6" s="22">
        <v>3</v>
      </c>
      <c r="B6" s="42" t="s">
        <v>6</v>
      </c>
      <c r="C6" s="45">
        <v>0</v>
      </c>
      <c r="D6" s="45">
        <v>0</v>
      </c>
      <c r="E6" s="45">
        <v>0</v>
      </c>
      <c r="F6" s="45">
        <v>0</v>
      </c>
      <c r="G6" s="62">
        <f t="shared" si="0"/>
        <v>0</v>
      </c>
    </row>
    <row r="7" spans="1:18" x14ac:dyDescent="0.25">
      <c r="A7" s="22">
        <v>4</v>
      </c>
      <c r="B7" s="42" t="s">
        <v>7</v>
      </c>
      <c r="C7" s="90">
        <v>0</v>
      </c>
      <c r="D7" s="90">
        <v>0</v>
      </c>
      <c r="E7" s="90">
        <v>0</v>
      </c>
      <c r="F7" s="90">
        <v>0</v>
      </c>
      <c r="G7" s="62">
        <f t="shared" si="0"/>
        <v>0</v>
      </c>
    </row>
    <row r="8" spans="1:18" x14ac:dyDescent="0.25">
      <c r="A8" s="22">
        <v>5</v>
      </c>
      <c r="B8" s="42" t="s">
        <v>8</v>
      </c>
      <c r="C8" s="45">
        <v>4749</v>
      </c>
      <c r="D8" s="45">
        <v>4710</v>
      </c>
      <c r="E8" s="45">
        <v>4710</v>
      </c>
      <c r="F8" s="45">
        <v>0</v>
      </c>
      <c r="G8" s="62">
        <f t="shared" si="0"/>
        <v>14169</v>
      </c>
      <c r="J8" s="13" t="s">
        <v>141</v>
      </c>
    </row>
    <row r="9" spans="1:18" ht="25.5" x14ac:dyDescent="0.25">
      <c r="A9" s="22">
        <v>6</v>
      </c>
      <c r="B9" s="42" t="s">
        <v>9</v>
      </c>
      <c r="C9" s="45">
        <v>0</v>
      </c>
      <c r="D9" s="45">
        <v>0</v>
      </c>
      <c r="E9" s="45">
        <v>0</v>
      </c>
      <c r="F9" s="45">
        <v>0</v>
      </c>
      <c r="G9" s="62">
        <f t="shared" si="0"/>
        <v>0</v>
      </c>
    </row>
    <row r="10" spans="1:18" ht="38.25" x14ac:dyDescent="0.25">
      <c r="A10" s="22">
        <v>7</v>
      </c>
      <c r="B10" s="42" t="s">
        <v>13</v>
      </c>
      <c r="C10" s="45">
        <v>0</v>
      </c>
      <c r="D10" s="45">
        <v>0</v>
      </c>
      <c r="E10" s="45">
        <v>0</v>
      </c>
      <c r="F10" s="45">
        <v>0</v>
      </c>
      <c r="G10" s="62">
        <f>SUM(C10:F10)</f>
        <v>0</v>
      </c>
    </row>
    <row r="11" spans="1:18" x14ac:dyDescent="0.25">
      <c r="A11" s="16"/>
      <c r="B11" s="25" t="s">
        <v>14</v>
      </c>
      <c r="C11" s="62">
        <f>SUM(C4:C10)</f>
        <v>34036</v>
      </c>
      <c r="D11" s="62">
        <f t="shared" ref="D11:F11" si="1">SUM(D4:D10)</f>
        <v>34869</v>
      </c>
      <c r="E11" s="62">
        <f t="shared" si="1"/>
        <v>34869</v>
      </c>
      <c r="F11" s="62">
        <f t="shared" si="1"/>
        <v>0</v>
      </c>
      <c r="G11" s="62">
        <f>SUM(G4:G10)</f>
        <v>103774</v>
      </c>
    </row>
  </sheetData>
  <mergeCells count="4">
    <mergeCell ref="A1:G1"/>
    <mergeCell ref="A2:G2"/>
    <mergeCell ref="I3:R3"/>
    <mergeCell ref="H2:Q2"/>
  </mergeCells>
  <pageMargins left="0.2" right="0.2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44"/>
  <sheetViews>
    <sheetView topLeftCell="A58" workbookViewId="0">
      <selection activeCell="N13" sqref="N13"/>
    </sheetView>
  </sheetViews>
  <sheetFormatPr defaultColWidth="8.85546875" defaultRowHeight="15" x14ac:dyDescent="0.25"/>
  <cols>
    <col min="1" max="1" width="4.28515625" style="14" customWidth="1"/>
    <col min="2" max="2" width="20.28515625" style="13" customWidth="1"/>
    <col min="3" max="3" width="10.7109375" style="13" customWidth="1"/>
    <col min="4" max="5" width="10.42578125" style="13" customWidth="1"/>
    <col min="6" max="6" width="8.28515625" style="13" customWidth="1"/>
    <col min="7" max="9" width="7.7109375" style="13" customWidth="1"/>
    <col min="10" max="10" width="9.28515625" style="13" customWidth="1"/>
    <col min="11" max="11" width="8.85546875" style="13"/>
    <col min="12" max="12" width="10.7109375" style="13" bestFit="1" customWidth="1"/>
    <col min="13" max="14" width="8.85546875" style="13"/>
    <col min="15" max="15" width="9.5703125" style="13" bestFit="1" customWidth="1"/>
    <col min="16" max="16384" width="8.85546875" style="13"/>
  </cols>
  <sheetData>
    <row r="2" spans="1:21" ht="18" x14ac:dyDescent="0.35">
      <c r="A2" s="143" t="s">
        <v>145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21" ht="18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21" x14ac:dyDescent="0.25">
      <c r="A4" s="27" t="s">
        <v>17</v>
      </c>
    </row>
    <row r="5" spans="1:21" ht="14.45" customHeight="1" thickBot="1" x14ac:dyDescent="0.35">
      <c r="A5" s="139" t="s">
        <v>155</v>
      </c>
      <c r="B5" s="139"/>
      <c r="C5" s="139"/>
      <c r="D5" s="139"/>
      <c r="E5" s="139"/>
      <c r="F5" s="139"/>
      <c r="G5" s="139"/>
      <c r="H5" s="139"/>
      <c r="I5" s="139"/>
      <c r="J5" s="139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1" ht="30.75" customHeight="1" x14ac:dyDescent="0.25">
      <c r="A6" s="133" t="s">
        <v>1</v>
      </c>
      <c r="B6" s="133" t="s">
        <v>18</v>
      </c>
      <c r="C6" s="141" t="s">
        <v>242</v>
      </c>
      <c r="D6" s="141" t="s">
        <v>243</v>
      </c>
      <c r="E6" s="141" t="s">
        <v>247</v>
      </c>
      <c r="F6" s="141" t="s">
        <v>233</v>
      </c>
      <c r="G6" s="144" t="s">
        <v>249</v>
      </c>
      <c r="H6" s="133" t="s">
        <v>3</v>
      </c>
      <c r="I6" s="133"/>
      <c r="J6" s="133"/>
      <c r="L6" s="124"/>
      <c r="M6" s="124"/>
      <c r="N6" s="124"/>
      <c r="O6" s="124"/>
      <c r="P6" s="124"/>
      <c r="Q6" s="124"/>
      <c r="R6" s="124"/>
      <c r="S6" s="124"/>
      <c r="T6" s="124"/>
      <c r="U6" s="124"/>
    </row>
    <row r="7" spans="1:21" ht="26.25" customHeight="1" x14ac:dyDescent="0.25">
      <c r="A7" s="133"/>
      <c r="B7" s="133"/>
      <c r="C7" s="142"/>
      <c r="D7" s="142"/>
      <c r="E7" s="142"/>
      <c r="F7" s="142"/>
      <c r="G7" s="145"/>
      <c r="H7" s="18" t="s">
        <v>157</v>
      </c>
      <c r="I7" s="18" t="s">
        <v>158</v>
      </c>
      <c r="J7" s="18" t="s">
        <v>235</v>
      </c>
    </row>
    <row r="8" spans="1:21" ht="25.5" x14ac:dyDescent="0.25">
      <c r="A8" s="22"/>
      <c r="B8" s="16" t="s">
        <v>19</v>
      </c>
      <c r="C8" s="62">
        <f>C9+C10+C12+C13+C14+C15+C16+C17+C18+C19</f>
        <v>6391379.2999999998</v>
      </c>
      <c r="D8" s="62">
        <v>4255705.5</v>
      </c>
      <c r="E8" s="62">
        <f>SUM(E9:E19)</f>
        <v>4892490.8</v>
      </c>
      <c r="F8" s="62">
        <f>D8*100/C8</f>
        <v>66.585087509983964</v>
      </c>
      <c r="G8" s="62">
        <f>E8*100/D8</f>
        <v>114.96309601310523</v>
      </c>
      <c r="H8" s="62">
        <f>SUM(H9:H19)</f>
        <v>100</v>
      </c>
      <c r="I8" s="62">
        <f t="shared" ref="I8:J8" si="0">SUM(I9:I19)</f>
        <v>100</v>
      </c>
      <c r="J8" s="62">
        <f t="shared" si="0"/>
        <v>99.999999999999986</v>
      </c>
      <c r="O8" s="21"/>
    </row>
    <row r="9" spans="1:21" ht="38.25" x14ac:dyDescent="0.25">
      <c r="A9" s="22">
        <v>1</v>
      </c>
      <c r="B9" s="42" t="s">
        <v>20</v>
      </c>
      <c r="C9" s="20">
        <v>709428.8</v>
      </c>
      <c r="D9" s="20">
        <v>732357</v>
      </c>
      <c r="E9" s="20">
        <v>636217.69999999995</v>
      </c>
      <c r="F9" s="63">
        <f t="shared" ref="F9:F18" si="1">D9*100/C9</f>
        <v>103.23192404931967</v>
      </c>
      <c r="G9" s="63">
        <f t="shared" ref="G9:G19" si="2">E9*100/D9</f>
        <v>86.872618135690644</v>
      </c>
      <c r="H9" s="63">
        <f>C9*100/C8</f>
        <v>11.099776225141262</v>
      </c>
      <c r="I9" s="63">
        <f t="shared" ref="I9:J9" si="3">D9*100/D8</f>
        <v>17.208827067568468</v>
      </c>
      <c r="J9" s="63">
        <f t="shared" si="3"/>
        <v>13.003963134687957</v>
      </c>
    </row>
    <row r="10" spans="1:21" ht="20.25" customHeight="1" x14ac:dyDescent="0.25">
      <c r="A10" s="22">
        <v>2</v>
      </c>
      <c r="B10" s="42" t="s">
        <v>21</v>
      </c>
      <c r="C10" s="20">
        <v>951483.2</v>
      </c>
      <c r="D10" s="20">
        <v>25000</v>
      </c>
      <c r="E10" s="20">
        <v>13000</v>
      </c>
      <c r="F10" s="63">
        <f t="shared" si="1"/>
        <v>2.6274767646974744</v>
      </c>
      <c r="G10" s="63">
        <v>0</v>
      </c>
      <c r="H10" s="63">
        <f>C10*100/C8</f>
        <v>14.886977526118658</v>
      </c>
      <c r="I10" s="63">
        <f t="shared" ref="I10:J10" si="4">D10*100/D8</f>
        <v>0.58744666424873615</v>
      </c>
      <c r="J10" s="63">
        <f t="shared" si="4"/>
        <v>0.26571332540880815</v>
      </c>
    </row>
    <row r="11" spans="1:21" ht="1.5" hidden="1" customHeight="1" x14ac:dyDescent="0.25">
      <c r="A11" s="22">
        <v>3</v>
      </c>
      <c r="B11" s="42" t="s">
        <v>22</v>
      </c>
      <c r="C11" s="20"/>
      <c r="D11" s="20">
        <v>0</v>
      </c>
      <c r="E11" s="20">
        <v>0</v>
      </c>
      <c r="F11" s="63" t="e">
        <f t="shared" si="1"/>
        <v>#DIV/0!</v>
      </c>
      <c r="G11" s="63" t="e">
        <f t="shared" si="2"/>
        <v>#DIV/0!</v>
      </c>
      <c r="H11" s="63">
        <f>C11*100/C8</f>
        <v>0</v>
      </c>
      <c r="I11" s="63">
        <f t="shared" ref="I11:J11" si="5">D11*100/D8</f>
        <v>0</v>
      </c>
      <c r="J11" s="63">
        <f t="shared" si="5"/>
        <v>0</v>
      </c>
    </row>
    <row r="12" spans="1:21" ht="25.5" x14ac:dyDescent="0.25">
      <c r="A12" s="22">
        <v>3</v>
      </c>
      <c r="B12" s="42" t="s">
        <v>23</v>
      </c>
      <c r="C12" s="20">
        <v>1369450.6</v>
      </c>
      <c r="D12" s="20">
        <v>84750</v>
      </c>
      <c r="E12" s="20">
        <v>155077.29999999999</v>
      </c>
      <c r="F12" s="63">
        <f t="shared" si="1"/>
        <v>6.1886131562540481</v>
      </c>
      <c r="G12" s="63">
        <f t="shared" si="2"/>
        <v>182.98206489675513</v>
      </c>
      <c r="H12" s="63">
        <f>C12*100/C8</f>
        <v>21.426526821839538</v>
      </c>
      <c r="I12" s="63">
        <f t="shared" ref="I12:J12" si="6">D12*100/D8</f>
        <v>1.9914441918032157</v>
      </c>
      <c r="J12" s="63">
        <f t="shared" si="6"/>
        <v>3.1697003906476429</v>
      </c>
    </row>
    <row r="13" spans="1:21" ht="25.5" x14ac:dyDescent="0.25">
      <c r="A13" s="22">
        <v>4</v>
      </c>
      <c r="B13" s="42" t="s">
        <v>24</v>
      </c>
      <c r="C13" s="20">
        <v>711076.4</v>
      </c>
      <c r="D13" s="20">
        <v>779799.1</v>
      </c>
      <c r="E13" s="20">
        <v>1412486.9</v>
      </c>
      <c r="F13" s="63">
        <f t="shared" si="1"/>
        <v>109.66460144085782</v>
      </c>
      <c r="G13" s="63">
        <f t="shared" si="2"/>
        <v>181.13471790362416</v>
      </c>
      <c r="H13" s="63">
        <f>C13*100/C8</f>
        <v>11.125554698341874</v>
      </c>
      <c r="I13" s="63">
        <f t="shared" ref="I13:J13" si="7">D13*100/D8</f>
        <v>18.323615203166668</v>
      </c>
      <c r="J13" s="63">
        <f t="shared" si="7"/>
        <v>28.870507022721434</v>
      </c>
    </row>
    <row r="14" spans="1:21" ht="38.25" x14ac:dyDescent="0.25">
      <c r="A14" s="22">
        <v>5</v>
      </c>
      <c r="B14" s="42" t="s">
        <v>25</v>
      </c>
      <c r="C14" s="20">
        <v>401731.9</v>
      </c>
      <c r="D14" s="20">
        <v>222893.2</v>
      </c>
      <c r="E14" s="20">
        <v>42900</v>
      </c>
      <c r="F14" s="63">
        <f t="shared" si="1"/>
        <v>55.483072168279392</v>
      </c>
      <c r="G14" s="63">
        <f t="shared" si="2"/>
        <v>19.246885952554855</v>
      </c>
      <c r="H14" s="63">
        <f>C14*100/C8</f>
        <v>6.2855274447567213</v>
      </c>
      <c r="I14" s="63">
        <f t="shared" ref="I14:J14" si="8">D14*100/D8</f>
        <v>5.2375146729490565</v>
      </c>
      <c r="J14" s="63">
        <f t="shared" si="8"/>
        <v>0.87685397384906683</v>
      </c>
    </row>
    <row r="15" spans="1:21" x14ac:dyDescent="0.25">
      <c r="A15" s="22">
        <v>6</v>
      </c>
      <c r="B15" s="42" t="s">
        <v>26</v>
      </c>
      <c r="C15" s="20">
        <v>0</v>
      </c>
      <c r="D15" s="20">
        <v>1200</v>
      </c>
      <c r="E15" s="20">
        <v>0</v>
      </c>
      <c r="F15" s="63">
        <v>0</v>
      </c>
      <c r="G15" s="63">
        <v>0</v>
      </c>
      <c r="H15" s="63">
        <f>C15*100/C8</f>
        <v>0</v>
      </c>
      <c r="I15" s="63">
        <f t="shared" ref="I15:J15" si="9">D15*100/D8</f>
        <v>2.8197439883939336E-2</v>
      </c>
      <c r="J15" s="63">
        <f t="shared" si="9"/>
        <v>0</v>
      </c>
    </row>
    <row r="16" spans="1:21" ht="25.5" customHeight="1" x14ac:dyDescent="0.25">
      <c r="A16" s="22">
        <v>7</v>
      </c>
      <c r="B16" s="42" t="s">
        <v>27</v>
      </c>
      <c r="C16" s="20">
        <v>710608.2</v>
      </c>
      <c r="D16" s="20">
        <v>405420</v>
      </c>
      <c r="E16" s="20">
        <v>459397.4</v>
      </c>
      <c r="F16" s="63">
        <f t="shared" si="1"/>
        <v>57.052536123281442</v>
      </c>
      <c r="G16" s="63">
        <f t="shared" si="2"/>
        <v>113.3139460312762</v>
      </c>
      <c r="H16" s="63">
        <f>C16*100/C8</f>
        <v>11.118229206018176</v>
      </c>
      <c r="I16" s="63">
        <f t="shared" ref="I16:J16" si="10">D16*100/D8</f>
        <v>9.5265050647889051</v>
      </c>
      <c r="J16" s="63">
        <f t="shared" si="10"/>
        <v>9.3898469875507988</v>
      </c>
    </row>
    <row r="17" spans="1:12" x14ac:dyDescent="0.25">
      <c r="A17" s="22">
        <v>8</v>
      </c>
      <c r="B17" s="42" t="s">
        <v>28</v>
      </c>
      <c r="C17" s="20">
        <v>1509680.2</v>
      </c>
      <c r="D17" s="20">
        <v>1208509.1000000001</v>
      </c>
      <c r="E17" s="20">
        <v>1306260.8999999999</v>
      </c>
      <c r="F17" s="63">
        <f t="shared" si="1"/>
        <v>80.050669009237865</v>
      </c>
      <c r="G17" s="63">
        <f t="shared" si="2"/>
        <v>108.08862754943259</v>
      </c>
      <c r="H17" s="63">
        <f>C17*100/C8</f>
        <v>23.620569663265016</v>
      </c>
      <c r="I17" s="63">
        <f t="shared" ref="I17:J17" si="11">D17*100/D8</f>
        <v>28.397385580369697</v>
      </c>
      <c r="J17" s="63">
        <f t="shared" si="11"/>
        <v>26.699302122346349</v>
      </c>
    </row>
    <row r="18" spans="1:12" ht="25.5" x14ac:dyDescent="0.25">
      <c r="A18" s="22">
        <v>9</v>
      </c>
      <c r="B18" s="42" t="s">
        <v>29</v>
      </c>
      <c r="C18" s="20">
        <v>27920</v>
      </c>
      <c r="D18" s="20">
        <v>37777.1</v>
      </c>
      <c r="E18" s="20">
        <v>40150.6</v>
      </c>
      <c r="F18" s="63">
        <f t="shared" si="1"/>
        <v>135.3047994269341</v>
      </c>
      <c r="G18" s="63">
        <f t="shared" si="2"/>
        <v>106.28290684038744</v>
      </c>
      <c r="H18" s="63">
        <f>C18*100/C8</f>
        <v>0.43683841451875655</v>
      </c>
      <c r="I18" s="63">
        <f t="shared" ref="I18:J18" si="12">D18*100/D8</f>
        <v>0.88768125519963725</v>
      </c>
      <c r="J18" s="63">
        <f t="shared" si="12"/>
        <v>0.82065764947376096</v>
      </c>
      <c r="L18" s="21"/>
    </row>
    <row r="19" spans="1:12" ht="36.75" customHeight="1" x14ac:dyDescent="0.25">
      <c r="A19" s="22">
        <v>10</v>
      </c>
      <c r="B19" s="42" t="s">
        <v>30</v>
      </c>
      <c r="C19" s="20">
        <v>0</v>
      </c>
      <c r="D19" s="20">
        <v>758000</v>
      </c>
      <c r="E19" s="20">
        <v>827000</v>
      </c>
      <c r="F19" s="63">
        <v>0</v>
      </c>
      <c r="G19" s="63">
        <f t="shared" si="2"/>
        <v>109.10290237467018</v>
      </c>
      <c r="H19" s="63">
        <f>C19*100/C8</f>
        <v>0</v>
      </c>
      <c r="I19" s="63">
        <f>D19/D8*100</f>
        <v>17.811382860021681</v>
      </c>
      <c r="J19" s="63">
        <f t="shared" ref="J19" si="13">E19*100/E8</f>
        <v>16.903455393314179</v>
      </c>
    </row>
    <row r="20" spans="1:12" x14ac:dyDescent="0.25">
      <c r="F20" s="21"/>
    </row>
    <row r="21" spans="1:12" x14ac:dyDescent="0.25">
      <c r="A21" s="27" t="s">
        <v>31</v>
      </c>
    </row>
    <row r="22" spans="1:12" ht="14.45" customHeight="1" x14ac:dyDescent="0.25">
      <c r="A22" s="140" t="s">
        <v>155</v>
      </c>
      <c r="B22" s="140"/>
      <c r="C22" s="140"/>
      <c r="D22" s="140"/>
      <c r="E22" s="140"/>
      <c r="F22" s="140"/>
      <c r="G22" s="140"/>
      <c r="H22" s="140"/>
      <c r="I22" s="140"/>
      <c r="J22" s="140"/>
    </row>
    <row r="23" spans="1:12" ht="15" customHeight="1" x14ac:dyDescent="0.3">
      <c r="A23" s="133" t="s">
        <v>1</v>
      </c>
      <c r="B23" s="133" t="s">
        <v>32</v>
      </c>
      <c r="C23" s="133" t="str">
        <f t="shared" ref="C23:H23" si="14">C6</f>
        <v>2023թ.  փաստ.</v>
      </c>
      <c r="D23" s="133" t="str">
        <f t="shared" si="14"/>
        <v>2024թ. հաստ.</v>
      </c>
      <c r="E23" s="133" t="str">
        <f t="shared" si="14"/>
        <v>2025թ.  կանխ.</v>
      </c>
      <c r="F23" s="133" t="str">
        <f t="shared" si="14"/>
        <v>2024թ.   2023թ. նկատ.  %</v>
      </c>
      <c r="G23" s="133" t="str">
        <f t="shared" si="14"/>
        <v>2025թ.   2024թ. նկատ.  %</v>
      </c>
      <c r="H23" s="133" t="str">
        <f t="shared" si="14"/>
        <v>Տեսակարար  կշիռն ընդհանուրի մեջ (%)</v>
      </c>
      <c r="I23" s="146"/>
      <c r="J23" s="146"/>
      <c r="K23" s="29"/>
    </row>
    <row r="24" spans="1:12" ht="15.75" x14ac:dyDescent="0.3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29"/>
    </row>
    <row r="25" spans="1:12" ht="21" customHeight="1" x14ac:dyDescent="0.3">
      <c r="A25" s="146"/>
      <c r="B25" s="146"/>
      <c r="C25" s="146"/>
      <c r="D25" s="146"/>
      <c r="E25" s="146"/>
      <c r="F25" s="146"/>
      <c r="G25" s="146"/>
      <c r="H25" s="15" t="s">
        <v>157</v>
      </c>
      <c r="I25" s="15" t="s">
        <v>158</v>
      </c>
      <c r="J25" s="15" t="s">
        <v>252</v>
      </c>
      <c r="K25" s="29"/>
    </row>
    <row r="26" spans="1:12" ht="25.5" x14ac:dyDescent="0.3">
      <c r="A26" s="18"/>
      <c r="B26" s="25" t="s">
        <v>33</v>
      </c>
      <c r="C26" s="17">
        <f>C27+C35+C40</f>
        <v>6391779.1999999993</v>
      </c>
      <c r="D26" s="17">
        <v>4255705.5</v>
      </c>
      <c r="E26" s="17">
        <f>E27+E35+E40</f>
        <v>4892490.8</v>
      </c>
      <c r="F26" s="62">
        <f>D26*100/C26</f>
        <v>66.580921631335457</v>
      </c>
      <c r="G26" s="62">
        <f>E26*100/D26</f>
        <v>114.96309601310523</v>
      </c>
      <c r="H26" s="62">
        <f>H28+H29+H30+H31+H32+H33+H34+H36+H37+H38+H39+H41+H42+H43+H44</f>
        <v>100.00000000000001</v>
      </c>
      <c r="I26" s="62">
        <f t="shared" ref="I26:J26" si="15">I28+I29+I30+I31+I32+I33+I34+I36+I37+I38+I39+I41+I42+I43+I44</f>
        <v>99.999999999999986</v>
      </c>
      <c r="J26" s="62">
        <f t="shared" si="15"/>
        <v>99.999999999999986</v>
      </c>
      <c r="K26" s="29"/>
    </row>
    <row r="27" spans="1:12" ht="15.75" x14ac:dyDescent="0.3">
      <c r="A27" s="18" t="s">
        <v>34</v>
      </c>
      <c r="B27" s="46" t="s">
        <v>35</v>
      </c>
      <c r="C27" s="17">
        <f>SUM(C28:C34)</f>
        <v>2368083.7999999998</v>
      </c>
      <c r="D27" s="17">
        <v>3790123.4</v>
      </c>
      <c r="E27" s="17">
        <f>E28+E29+E30+E31+E32+E33+E34</f>
        <v>4136636.4</v>
      </c>
      <c r="F27" s="62">
        <f>D27*100/C27</f>
        <v>160.05022288484895</v>
      </c>
      <c r="G27" s="62">
        <f>E27*100/D27</f>
        <v>109.14252554415511</v>
      </c>
      <c r="H27" s="62">
        <f>C27*100/C26</f>
        <v>37.048898685361344</v>
      </c>
      <c r="I27" s="62">
        <f t="shared" ref="I27:J27" si="16">D27*100/D26</f>
        <v>89.059813936843142</v>
      </c>
      <c r="J27" s="62">
        <f t="shared" si="16"/>
        <v>84.550724142393889</v>
      </c>
      <c r="K27" s="29"/>
    </row>
    <row r="28" spans="1:12" ht="25.5" customHeight="1" x14ac:dyDescent="0.3">
      <c r="A28" s="22">
        <v>1</v>
      </c>
      <c r="B28" s="42" t="s">
        <v>36</v>
      </c>
      <c r="C28" s="20">
        <v>395631.7</v>
      </c>
      <c r="D28" s="20">
        <v>463883</v>
      </c>
      <c r="E28" s="20">
        <v>489572.2</v>
      </c>
      <c r="F28" s="63">
        <f>D28*100/C28</f>
        <v>117.25122127473607</v>
      </c>
      <c r="G28" s="63">
        <f t="shared" ref="G28:G41" si="17">E28*100/D28</f>
        <v>105.53786191776805</v>
      </c>
      <c r="H28" s="63">
        <f>C28*100/C26</f>
        <v>6.1896959769824349</v>
      </c>
      <c r="I28" s="63">
        <f t="shared" ref="I28:J28" si="18">D28*100/D26</f>
        <v>10.90026083806786</v>
      </c>
      <c r="J28" s="63">
        <f t="shared" si="18"/>
        <v>10.00660440690047</v>
      </c>
      <c r="K28" s="29"/>
    </row>
    <row r="29" spans="1:12" ht="38.25" x14ac:dyDescent="0.3">
      <c r="A29" s="22">
        <v>2</v>
      </c>
      <c r="B29" s="42" t="s">
        <v>37</v>
      </c>
      <c r="C29" s="20">
        <v>167916.3</v>
      </c>
      <c r="D29" s="20">
        <v>276825</v>
      </c>
      <c r="E29" s="20">
        <v>389032.3</v>
      </c>
      <c r="F29" s="63">
        <f>D29*100/C29</f>
        <v>164.85892078374764</v>
      </c>
      <c r="G29" s="63">
        <f>E29*100/D29</f>
        <v>140.53365844847829</v>
      </c>
      <c r="H29" s="63">
        <f>C29*100/C26</f>
        <v>2.6270666546178569</v>
      </c>
      <c r="I29" s="63">
        <f t="shared" ref="I29:J29" si="19">D29*100/D26</f>
        <v>6.5047969132262562</v>
      </c>
      <c r="J29" s="63">
        <f t="shared" si="19"/>
        <v>7.9516204711105436</v>
      </c>
      <c r="K29" s="29"/>
    </row>
    <row r="30" spans="1:12" ht="15.75" x14ac:dyDescent="0.3">
      <c r="A30" s="22">
        <v>3</v>
      </c>
      <c r="B30" s="42" t="s">
        <v>38</v>
      </c>
      <c r="C30" s="20">
        <v>0</v>
      </c>
      <c r="D30" s="20">
        <v>0</v>
      </c>
      <c r="E30" s="20">
        <v>0</v>
      </c>
      <c r="F30" s="63">
        <v>0</v>
      </c>
      <c r="G30" s="63">
        <v>0</v>
      </c>
      <c r="H30" s="63">
        <f>C30*100/C26</f>
        <v>0</v>
      </c>
      <c r="I30" s="63">
        <f t="shared" ref="I30:J30" si="20">D30*100/D26</f>
        <v>0</v>
      </c>
      <c r="J30" s="63">
        <f t="shared" si="20"/>
        <v>0</v>
      </c>
      <c r="K30" s="29"/>
    </row>
    <row r="31" spans="1:12" ht="15.75" x14ac:dyDescent="0.3">
      <c r="A31" s="22">
        <v>4</v>
      </c>
      <c r="B31" s="42" t="s">
        <v>39</v>
      </c>
      <c r="C31" s="20">
        <v>1633097</v>
      </c>
      <c r="D31" s="20">
        <v>2163725.4</v>
      </c>
      <c r="E31" s="20">
        <v>2281081.9</v>
      </c>
      <c r="F31" s="63">
        <f>D31*100/C31</f>
        <v>132.49215447704577</v>
      </c>
      <c r="G31" s="63">
        <f t="shared" si="17"/>
        <v>105.42381671907165</v>
      </c>
      <c r="H31" s="63">
        <f>C31*100/C26</f>
        <v>25.54995954803946</v>
      </c>
      <c r="I31" s="63">
        <f t="shared" ref="I31:J31" si="21">D31*100/D26</f>
        <v>50.842930743210495</v>
      </c>
      <c r="J31" s="63">
        <f t="shared" si="21"/>
        <v>46.624142859910947</v>
      </c>
      <c r="K31" s="29"/>
    </row>
    <row r="32" spans="1:12" ht="15.75" x14ac:dyDescent="0.3">
      <c r="A32" s="22">
        <v>5</v>
      </c>
      <c r="B32" s="42" t="s">
        <v>40</v>
      </c>
      <c r="C32" s="20">
        <v>29047.1</v>
      </c>
      <c r="D32" s="20">
        <v>68690</v>
      </c>
      <c r="E32" s="20">
        <v>90650</v>
      </c>
      <c r="F32" s="63">
        <f t="shared" ref="F32:F41" si="22">D32*100/C32</f>
        <v>236.47799608222508</v>
      </c>
      <c r="G32" s="63">
        <f t="shared" si="17"/>
        <v>131.96971902751491</v>
      </c>
      <c r="H32" s="63">
        <f>C32*100/C26</f>
        <v>0.45444467168077401</v>
      </c>
      <c r="I32" s="63">
        <f t="shared" ref="I32:J32" si="23">D32*100/D26</f>
        <v>1.6140684546898276</v>
      </c>
      <c r="J32" s="63">
        <f t="shared" si="23"/>
        <v>1.8528394575621892</v>
      </c>
      <c r="K32" s="29"/>
    </row>
    <row r="33" spans="1:11" ht="25.5" x14ac:dyDescent="0.3">
      <c r="A33" s="22">
        <v>6</v>
      </c>
      <c r="B33" s="42" t="s">
        <v>41</v>
      </c>
      <c r="C33" s="20">
        <v>139869.9</v>
      </c>
      <c r="D33" s="20">
        <v>52200</v>
      </c>
      <c r="E33" s="20">
        <v>53000</v>
      </c>
      <c r="F33" s="63">
        <f t="shared" si="22"/>
        <v>37.320395596193322</v>
      </c>
      <c r="G33" s="63">
        <f t="shared" si="17"/>
        <v>101.53256704980843</v>
      </c>
      <c r="H33" s="63">
        <f>C33*100/C26</f>
        <v>2.1882780306303449</v>
      </c>
      <c r="I33" s="63">
        <f t="shared" ref="I33:J33" si="24">D33*100/D26</f>
        <v>1.2265886349513613</v>
      </c>
      <c r="J33" s="63">
        <f t="shared" si="24"/>
        <v>1.0832927882051409</v>
      </c>
      <c r="K33" s="29"/>
    </row>
    <row r="34" spans="1:11" ht="15.75" x14ac:dyDescent="0.3">
      <c r="A34" s="22">
        <v>7</v>
      </c>
      <c r="B34" s="42" t="s">
        <v>42</v>
      </c>
      <c r="C34" s="20">
        <v>2521.8000000000002</v>
      </c>
      <c r="D34" s="20">
        <v>764800</v>
      </c>
      <c r="E34" s="20">
        <v>833300</v>
      </c>
      <c r="F34" s="63">
        <f t="shared" si="22"/>
        <v>30327.543817907841</v>
      </c>
      <c r="G34" s="63">
        <f t="shared" si="17"/>
        <v>108.956589958159</v>
      </c>
      <c r="H34" s="63">
        <f>C34*100/C26</f>
        <v>3.945380341048077E-2</v>
      </c>
      <c r="I34" s="63">
        <f t="shared" ref="I34:J34" si="25">D34*100/D26</f>
        <v>17.971168352697337</v>
      </c>
      <c r="J34" s="63">
        <f t="shared" si="25"/>
        <v>17.032224158704601</v>
      </c>
      <c r="K34" s="29"/>
    </row>
    <row r="35" spans="1:11" ht="38.25" x14ac:dyDescent="0.3">
      <c r="A35" s="18" t="s">
        <v>43</v>
      </c>
      <c r="B35" s="46" t="s">
        <v>44</v>
      </c>
      <c r="C35" s="17">
        <f>SUM(C36:C39)</f>
        <v>4098276.4</v>
      </c>
      <c r="D35" s="17">
        <v>507282.1</v>
      </c>
      <c r="E35" s="17">
        <f>SUM(E36:E39)</f>
        <v>820854.4</v>
      </c>
      <c r="F35" s="62">
        <f t="shared" si="22"/>
        <v>12.37793771059463</v>
      </c>
      <c r="G35" s="62">
        <f t="shared" si="17"/>
        <v>161.81418583466674</v>
      </c>
      <c r="H35" s="62">
        <f>C35*100/C26</f>
        <v>64.117928228809916</v>
      </c>
      <c r="I35" s="62">
        <f t="shared" ref="I35:J35" si="26">D35*100/D26</f>
        <v>11.920047099123753</v>
      </c>
      <c r="J35" s="62">
        <f t="shared" si="26"/>
        <v>16.777842484650151</v>
      </c>
      <c r="K35" s="29"/>
    </row>
    <row r="36" spans="1:11" ht="15.75" x14ac:dyDescent="0.3">
      <c r="A36" s="22">
        <v>1</v>
      </c>
      <c r="B36" s="42" t="s">
        <v>45</v>
      </c>
      <c r="C36" s="20">
        <v>4098276.4</v>
      </c>
      <c r="D36" s="20">
        <v>507282.1</v>
      </c>
      <c r="E36" s="20">
        <v>820854.4</v>
      </c>
      <c r="F36" s="63">
        <f t="shared" si="22"/>
        <v>12.37793771059463</v>
      </c>
      <c r="G36" s="63">
        <f t="shared" si="17"/>
        <v>161.81418583466674</v>
      </c>
      <c r="H36" s="63">
        <f>C36*100/C26</f>
        <v>64.117928228809916</v>
      </c>
      <c r="I36" s="63">
        <f t="shared" ref="I36:J36" si="27">D36*100/D26</f>
        <v>11.920047099123753</v>
      </c>
      <c r="J36" s="63">
        <f t="shared" si="27"/>
        <v>16.777842484650151</v>
      </c>
      <c r="K36" s="29"/>
    </row>
    <row r="37" spans="1:11" ht="15.75" x14ac:dyDescent="0.3">
      <c r="A37" s="22">
        <v>2</v>
      </c>
      <c r="B37" s="42" t="s">
        <v>46</v>
      </c>
      <c r="C37" s="20">
        <v>0</v>
      </c>
      <c r="D37" s="20"/>
      <c r="E37" s="20"/>
      <c r="F37" s="63">
        <v>0</v>
      </c>
      <c r="G37" s="63">
        <v>0</v>
      </c>
      <c r="H37" s="63">
        <f>C37*100/C26</f>
        <v>0</v>
      </c>
      <c r="I37" s="63">
        <f t="shared" ref="I37:J37" si="28">D37*100/D26</f>
        <v>0</v>
      </c>
      <c r="J37" s="63">
        <f t="shared" si="28"/>
        <v>0</v>
      </c>
      <c r="K37" s="29"/>
    </row>
    <row r="38" spans="1:11" ht="15.75" x14ac:dyDescent="0.3">
      <c r="A38" s="22">
        <v>3</v>
      </c>
      <c r="B38" s="42" t="s">
        <v>47</v>
      </c>
      <c r="C38" s="20">
        <v>0</v>
      </c>
      <c r="D38" s="20"/>
      <c r="E38" s="20"/>
      <c r="F38" s="63">
        <v>0</v>
      </c>
      <c r="G38" s="63">
        <v>0</v>
      </c>
      <c r="H38" s="63">
        <f>C38*100/C26</f>
        <v>0</v>
      </c>
      <c r="I38" s="63">
        <f t="shared" ref="I38:J38" si="29">D38*100/D26</f>
        <v>0</v>
      </c>
      <c r="J38" s="63">
        <f t="shared" si="29"/>
        <v>0</v>
      </c>
      <c r="K38" s="29"/>
    </row>
    <row r="39" spans="1:11" ht="15.75" x14ac:dyDescent="0.3">
      <c r="A39" s="22">
        <v>4</v>
      </c>
      <c r="B39" s="42" t="s">
        <v>48</v>
      </c>
      <c r="C39" s="20">
        <v>0</v>
      </c>
      <c r="D39" s="20"/>
      <c r="E39" s="20"/>
      <c r="F39" s="63">
        <v>0</v>
      </c>
      <c r="G39" s="63">
        <v>0</v>
      </c>
      <c r="H39" s="63">
        <f>C39*100/C26</f>
        <v>0</v>
      </c>
      <c r="I39" s="63">
        <f t="shared" ref="I39:J39" si="30">D39*100/D26</f>
        <v>0</v>
      </c>
      <c r="J39" s="63">
        <f t="shared" si="30"/>
        <v>0</v>
      </c>
      <c r="K39" s="29"/>
    </row>
    <row r="40" spans="1:11" ht="51" x14ac:dyDescent="0.3">
      <c r="A40" s="18" t="s">
        <v>49</v>
      </c>
      <c r="B40" s="46" t="s">
        <v>50</v>
      </c>
      <c r="C40" s="17">
        <f>SUM(C41:C44)</f>
        <v>-74581</v>
      </c>
      <c r="D40" s="17">
        <v>-41700</v>
      </c>
      <c r="E40" s="17">
        <f>E41+E44</f>
        <v>-65000</v>
      </c>
      <c r="F40" s="62">
        <f>D40*100/C40</f>
        <v>55.912363738753839</v>
      </c>
      <c r="G40" s="62">
        <f t="shared" si="17"/>
        <v>155.87529976019184</v>
      </c>
      <c r="H40" s="62">
        <f>C40*100/C26</f>
        <v>-1.1668269141712531</v>
      </c>
      <c r="I40" s="62">
        <f t="shared" ref="I40:J40" si="31">D40*100/D26</f>
        <v>-0.979861035966892</v>
      </c>
      <c r="J40" s="62">
        <f t="shared" si="31"/>
        <v>-1.3285666270440406</v>
      </c>
      <c r="K40" s="29"/>
    </row>
    <row r="41" spans="1:11" ht="25.5" x14ac:dyDescent="0.3">
      <c r="A41" s="22">
        <v>1</v>
      </c>
      <c r="B41" s="42" t="s">
        <v>51</v>
      </c>
      <c r="C41" s="20">
        <v>-4442</v>
      </c>
      <c r="D41" s="20">
        <v>-6700</v>
      </c>
      <c r="E41" s="20">
        <v>-5000</v>
      </c>
      <c r="F41" s="63">
        <f t="shared" si="22"/>
        <v>150.83295812696983</v>
      </c>
      <c r="G41" s="63">
        <f t="shared" si="17"/>
        <v>74.626865671641795</v>
      </c>
      <c r="H41" s="63">
        <f>C41*100/C26</f>
        <v>-6.949551699157569E-2</v>
      </c>
      <c r="I41" s="63">
        <f t="shared" ref="I41:J41" si="32">D41*100/D26</f>
        <v>-0.1574357060186613</v>
      </c>
      <c r="J41" s="63">
        <f t="shared" si="32"/>
        <v>-0.10219743284954159</v>
      </c>
      <c r="K41" s="29"/>
    </row>
    <row r="42" spans="1:11" ht="25.5" x14ac:dyDescent="0.3">
      <c r="A42" s="22">
        <v>2</v>
      </c>
      <c r="B42" s="42" t="s">
        <v>52</v>
      </c>
      <c r="C42" s="20">
        <v>0</v>
      </c>
      <c r="D42" s="20">
        <v>0</v>
      </c>
      <c r="E42" s="20">
        <v>0</v>
      </c>
      <c r="F42" s="63">
        <v>0</v>
      </c>
      <c r="G42" s="63">
        <v>0</v>
      </c>
      <c r="H42" s="63">
        <f>C42*100/C26</f>
        <v>0</v>
      </c>
      <c r="I42" s="63">
        <f t="shared" ref="I42:J42" si="33">D42*100/D26</f>
        <v>0</v>
      </c>
      <c r="J42" s="63">
        <f t="shared" si="33"/>
        <v>0</v>
      </c>
      <c r="K42" s="29"/>
    </row>
    <row r="43" spans="1:11" ht="25.5" x14ac:dyDescent="0.3">
      <c r="A43" s="22">
        <v>3</v>
      </c>
      <c r="B43" s="42" t="s">
        <v>53</v>
      </c>
      <c r="C43" s="20">
        <v>0</v>
      </c>
      <c r="D43" s="20">
        <v>0</v>
      </c>
      <c r="E43" s="20">
        <v>0</v>
      </c>
      <c r="F43" s="63">
        <v>0</v>
      </c>
      <c r="G43" s="63">
        <v>0</v>
      </c>
      <c r="H43" s="63">
        <f>C43*100/C26</f>
        <v>0</v>
      </c>
      <c r="I43" s="63">
        <f t="shared" ref="I43:J43" si="34">D43*100/D26</f>
        <v>0</v>
      </c>
      <c r="J43" s="63">
        <f t="shared" si="34"/>
        <v>0</v>
      </c>
      <c r="K43" s="29"/>
    </row>
    <row r="44" spans="1:11" ht="38.25" x14ac:dyDescent="0.3">
      <c r="A44" s="22">
        <v>4</v>
      </c>
      <c r="B44" s="42" t="s">
        <v>54</v>
      </c>
      <c r="C44" s="20">
        <v>-70139</v>
      </c>
      <c r="D44" s="20">
        <v>-35000</v>
      </c>
      <c r="E44" s="20">
        <v>-60000</v>
      </c>
      <c r="F44" s="63">
        <f>D44*100/C44</f>
        <v>49.900911048061708</v>
      </c>
      <c r="G44" s="63">
        <f>E44*100/D44</f>
        <v>171.42857142857142</v>
      </c>
      <c r="H44" s="63">
        <f>C44*100/C26</f>
        <v>-1.0973313971796774</v>
      </c>
      <c r="I44" s="63">
        <f t="shared" ref="I44:J44" si="35">D44*100/D26</f>
        <v>-0.8224253299482307</v>
      </c>
      <c r="J44" s="63">
        <f t="shared" si="35"/>
        <v>-1.2263691941944992</v>
      </c>
      <c r="K44" s="29"/>
    </row>
  </sheetData>
  <mergeCells count="21">
    <mergeCell ref="A2:J2"/>
    <mergeCell ref="G6:G7"/>
    <mergeCell ref="H6:J6"/>
    <mergeCell ref="A5:J5"/>
    <mergeCell ref="F23:F25"/>
    <mergeCell ref="G23:G25"/>
    <mergeCell ref="H23:J24"/>
    <mergeCell ref="A6:A7"/>
    <mergeCell ref="B6:B7"/>
    <mergeCell ref="C6:C7"/>
    <mergeCell ref="D6:D7"/>
    <mergeCell ref="A23:A25"/>
    <mergeCell ref="B23:B25"/>
    <mergeCell ref="C23:C25"/>
    <mergeCell ref="D23:D25"/>
    <mergeCell ref="E23:E25"/>
    <mergeCell ref="A22:J22"/>
    <mergeCell ref="E6:E7"/>
    <mergeCell ref="F6:F7"/>
    <mergeCell ref="L6:U6"/>
    <mergeCell ref="K5:T5"/>
  </mergeCells>
  <pageMargins left="0.41" right="0.26" top="0.26" bottom="0.3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"/>
  <sheetViews>
    <sheetView workbookViewId="0">
      <selection activeCell="I18" sqref="I18"/>
    </sheetView>
  </sheetViews>
  <sheetFormatPr defaultColWidth="8.85546875" defaultRowHeight="15" x14ac:dyDescent="0.25"/>
  <cols>
    <col min="1" max="1" width="38.5703125" style="13" customWidth="1"/>
    <col min="2" max="2" width="11.5703125" style="13" customWidth="1"/>
    <col min="3" max="3" width="9.28515625" style="13" customWidth="1"/>
    <col min="4" max="4" width="9.7109375" style="13" customWidth="1"/>
    <col min="5" max="6" width="9.28515625" style="13" customWidth="1"/>
    <col min="7" max="16384" width="8.85546875" style="13"/>
  </cols>
  <sheetData>
    <row r="1" spans="1:17" ht="33.75" customHeight="1" x14ac:dyDescent="0.35">
      <c r="A1" s="147" t="s">
        <v>55</v>
      </c>
      <c r="B1" s="147"/>
      <c r="C1" s="147"/>
      <c r="D1" s="147"/>
      <c r="E1" s="147"/>
      <c r="F1" s="147"/>
    </row>
    <row r="2" spans="1:17" ht="16.5" thickBot="1" x14ac:dyDescent="0.35">
      <c r="A2" s="139" t="s">
        <v>56</v>
      </c>
      <c r="B2" s="139"/>
      <c r="C2" s="139"/>
      <c r="D2" s="139"/>
      <c r="E2" s="139"/>
      <c r="F2" s="139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7" ht="38.25" x14ac:dyDescent="0.25">
      <c r="A3" s="18" t="s">
        <v>57</v>
      </c>
      <c r="B3" s="92" t="s">
        <v>242</v>
      </c>
      <c r="C3" s="92" t="s">
        <v>243</v>
      </c>
      <c r="D3" s="92" t="s">
        <v>247</v>
      </c>
      <c r="E3" s="92" t="s">
        <v>233</v>
      </c>
      <c r="F3" s="93" t="s">
        <v>249</v>
      </c>
    </row>
    <row r="4" spans="1:17" ht="29.25" customHeight="1" x14ac:dyDescent="0.25">
      <c r="A4" s="16" t="s">
        <v>58</v>
      </c>
      <c r="B4" s="17">
        <v>1659009.9</v>
      </c>
      <c r="C4" s="17">
        <v>1397849.8</v>
      </c>
      <c r="D4" s="17">
        <v>0</v>
      </c>
      <c r="E4" s="62">
        <f>C4*100/B4</f>
        <v>84.258074650428554</v>
      </c>
      <c r="F4" s="62">
        <f>D4/C4*100</f>
        <v>0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6" spans="1:17" ht="15.75" x14ac:dyDescent="0.3">
      <c r="A6" s="148" t="s">
        <v>253</v>
      </c>
      <c r="B6" s="148"/>
      <c r="C6" s="148"/>
      <c r="D6" s="148"/>
      <c r="E6" s="148"/>
      <c r="F6" s="148"/>
    </row>
  </sheetData>
  <mergeCells count="5">
    <mergeCell ref="A1:F1"/>
    <mergeCell ref="A2:F2"/>
    <mergeCell ref="H4:Q4"/>
    <mergeCell ref="G2:P2"/>
    <mergeCell ref="A6:F6"/>
  </mergeCells>
  <pageMargins left="0.43" right="0.4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1"/>
  <sheetViews>
    <sheetView workbookViewId="0">
      <selection activeCell="P25" sqref="P25"/>
    </sheetView>
  </sheetViews>
  <sheetFormatPr defaultRowHeight="15" x14ac:dyDescent="0.25"/>
  <cols>
    <col min="1" max="1" width="4.28515625" customWidth="1"/>
    <col min="2" max="2" width="31.85546875" customWidth="1"/>
    <col min="3" max="3" width="8.7109375" customWidth="1"/>
    <col min="4" max="4" width="7.7109375" customWidth="1"/>
    <col min="5" max="5" width="7.140625" customWidth="1"/>
    <col min="6" max="6" width="9" customWidth="1"/>
    <col min="7" max="7" width="7.140625" customWidth="1"/>
    <col min="8" max="8" width="6.42578125" customWidth="1"/>
    <col min="9" max="9" width="8.140625" customWidth="1"/>
    <col min="10" max="10" width="7.28515625" customWidth="1"/>
  </cols>
  <sheetData>
    <row r="1" spans="1:20" ht="42.75" customHeight="1" x14ac:dyDescent="0.25">
      <c r="A1" s="156" t="s">
        <v>146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20" x14ac:dyDescent="0.25">
      <c r="A2" s="155" t="s">
        <v>17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20" ht="15.75" thickBot="1" x14ac:dyDescent="0.3">
      <c r="A3" s="157" t="s">
        <v>56</v>
      </c>
      <c r="B3" s="157"/>
      <c r="C3" s="157"/>
      <c r="D3" s="157"/>
      <c r="E3" s="157"/>
      <c r="F3" s="157"/>
      <c r="G3" s="157"/>
      <c r="H3" s="157"/>
      <c r="I3" s="157"/>
      <c r="J3" s="157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25.5" customHeight="1" x14ac:dyDescent="0.25">
      <c r="A4" s="151" t="s">
        <v>1</v>
      </c>
      <c r="B4" s="151" t="s">
        <v>60</v>
      </c>
      <c r="C4" s="141" t="s">
        <v>242</v>
      </c>
      <c r="D4" s="141" t="s">
        <v>243</v>
      </c>
      <c r="E4" s="141" t="s">
        <v>247</v>
      </c>
      <c r="F4" s="141" t="s">
        <v>260</v>
      </c>
      <c r="G4" s="144" t="s">
        <v>259</v>
      </c>
      <c r="H4" s="133" t="s">
        <v>3</v>
      </c>
      <c r="I4" s="133"/>
      <c r="J4" s="133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ht="25.5" customHeight="1" x14ac:dyDescent="0.25">
      <c r="A5" s="152"/>
      <c r="B5" s="152"/>
      <c r="C5" s="142"/>
      <c r="D5" s="142"/>
      <c r="E5" s="142"/>
      <c r="F5" s="142"/>
      <c r="G5" s="145"/>
      <c r="H5" s="18" t="s">
        <v>258</v>
      </c>
      <c r="I5" s="18" t="s">
        <v>158</v>
      </c>
      <c r="J5" s="18" t="s">
        <v>235</v>
      </c>
    </row>
    <row r="6" spans="1:20" x14ac:dyDescent="0.25">
      <c r="A6" s="11"/>
      <c r="B6" s="47" t="s">
        <v>61</v>
      </c>
      <c r="C6" s="65">
        <f>C7+C19</f>
        <v>0</v>
      </c>
      <c r="D6" s="65">
        <f t="shared" ref="D6:E6" si="0">D7+D19</f>
        <v>0</v>
      </c>
      <c r="E6" s="65">
        <f t="shared" si="0"/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</row>
    <row r="7" spans="1:20" ht="25.5" x14ac:dyDescent="0.25">
      <c r="A7" s="10" t="s">
        <v>34</v>
      </c>
      <c r="B7" s="47" t="s">
        <v>62</v>
      </c>
      <c r="C7" s="65">
        <f>SUM(C8:C18)</f>
        <v>0</v>
      </c>
      <c r="D7" s="65">
        <f t="shared" ref="D7:E7" si="1">SUM(D8:D18)</f>
        <v>0</v>
      </c>
      <c r="E7" s="65">
        <f t="shared" si="1"/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</row>
    <row r="8" spans="1:20" ht="25.5" x14ac:dyDescent="0.25">
      <c r="A8" s="11">
        <v>1</v>
      </c>
      <c r="B8" s="48" t="s">
        <v>63</v>
      </c>
      <c r="C8" s="20">
        <v>0</v>
      </c>
      <c r="D8" s="20">
        <v>0</v>
      </c>
      <c r="E8" s="20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</row>
    <row r="9" spans="1:20" x14ac:dyDescent="0.25">
      <c r="A9" s="11">
        <v>2</v>
      </c>
      <c r="B9" s="48" t="s">
        <v>64</v>
      </c>
      <c r="C9" s="20">
        <v>0</v>
      </c>
      <c r="D9" s="20">
        <v>0</v>
      </c>
      <c r="E9" s="20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</row>
    <row r="10" spans="1:20" ht="38.25" x14ac:dyDescent="0.25">
      <c r="A10" s="11">
        <v>3</v>
      </c>
      <c r="B10" s="48" t="s">
        <v>65</v>
      </c>
      <c r="C10" s="20">
        <v>0</v>
      </c>
      <c r="D10" s="20">
        <v>0</v>
      </c>
      <c r="E10" s="20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</row>
    <row r="11" spans="1:20" ht="25.5" x14ac:dyDescent="0.25">
      <c r="A11" s="11">
        <v>4</v>
      </c>
      <c r="B11" s="48" t="s">
        <v>66</v>
      </c>
      <c r="C11" s="20">
        <v>0</v>
      </c>
      <c r="D11" s="20">
        <v>0</v>
      </c>
      <c r="E11" s="20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</row>
    <row r="12" spans="1:20" ht="25.5" x14ac:dyDescent="0.25">
      <c r="A12" s="11">
        <v>5</v>
      </c>
      <c r="B12" s="48" t="s">
        <v>67</v>
      </c>
      <c r="C12" s="20">
        <v>0</v>
      </c>
      <c r="D12" s="20">
        <v>0</v>
      </c>
      <c r="E12" s="20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</row>
    <row r="13" spans="1:20" ht="25.5" x14ac:dyDescent="0.25">
      <c r="A13" s="11">
        <v>6</v>
      </c>
      <c r="B13" s="48" t="s">
        <v>68</v>
      </c>
      <c r="C13" s="20">
        <v>0</v>
      </c>
      <c r="D13" s="20">
        <v>0</v>
      </c>
      <c r="E13" s="20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</row>
    <row r="14" spans="1:20" x14ac:dyDescent="0.25">
      <c r="A14" s="11">
        <v>7</v>
      </c>
      <c r="B14" s="48" t="s">
        <v>69</v>
      </c>
      <c r="C14" s="20">
        <v>0</v>
      </c>
      <c r="D14" s="20">
        <v>0</v>
      </c>
      <c r="E14" s="20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</row>
    <row r="15" spans="1:20" ht="25.5" x14ac:dyDescent="0.25">
      <c r="A15" s="11">
        <v>8</v>
      </c>
      <c r="B15" s="48" t="s">
        <v>70</v>
      </c>
      <c r="C15" s="20">
        <v>0</v>
      </c>
      <c r="D15" s="20">
        <v>0</v>
      </c>
      <c r="E15" s="20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</row>
    <row r="16" spans="1:20" x14ac:dyDescent="0.25">
      <c r="A16" s="11">
        <v>9</v>
      </c>
      <c r="B16" s="48" t="s">
        <v>71</v>
      </c>
      <c r="C16" s="20">
        <v>0</v>
      </c>
      <c r="D16" s="20">
        <v>0</v>
      </c>
      <c r="E16" s="20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</row>
    <row r="17" spans="1:11" ht="25.5" x14ac:dyDescent="0.25">
      <c r="A17" s="11">
        <v>10</v>
      </c>
      <c r="B17" s="48" t="s">
        <v>72</v>
      </c>
      <c r="C17" s="20">
        <v>0</v>
      </c>
      <c r="D17" s="20">
        <v>0</v>
      </c>
      <c r="E17" s="20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</row>
    <row r="18" spans="1:11" ht="25.5" x14ac:dyDescent="0.25">
      <c r="A18" s="11">
        <v>11</v>
      </c>
      <c r="B18" s="48" t="s">
        <v>73</v>
      </c>
      <c r="C18" s="20">
        <v>0</v>
      </c>
      <c r="D18" s="20">
        <v>0</v>
      </c>
      <c r="E18" s="20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</row>
    <row r="19" spans="1:11" ht="38.25" x14ac:dyDescent="0.25">
      <c r="A19" s="10" t="s">
        <v>43</v>
      </c>
      <c r="B19" s="47" t="s">
        <v>74</v>
      </c>
      <c r="C19" s="20">
        <v>0</v>
      </c>
      <c r="D19" s="20">
        <v>0</v>
      </c>
      <c r="E19" s="20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</row>
    <row r="21" spans="1:11" x14ac:dyDescent="0.25">
      <c r="A21" s="149" t="s">
        <v>31</v>
      </c>
      <c r="B21" s="149"/>
      <c r="C21" s="149"/>
      <c r="D21" s="149"/>
      <c r="E21" s="149"/>
      <c r="F21" s="149"/>
      <c r="G21" s="149"/>
      <c r="H21" s="149"/>
      <c r="I21" s="149"/>
      <c r="J21" s="149"/>
    </row>
    <row r="22" spans="1:11" ht="15" customHeight="1" x14ac:dyDescent="0.3">
      <c r="A22" s="154" t="s">
        <v>155</v>
      </c>
      <c r="B22" s="154"/>
      <c r="C22" s="154"/>
      <c r="D22" s="154"/>
      <c r="E22" s="154"/>
      <c r="F22" s="154"/>
      <c r="G22" s="154"/>
      <c r="H22" s="154"/>
      <c r="I22" s="154"/>
      <c r="J22" s="154"/>
    </row>
    <row r="23" spans="1:11" ht="15" customHeight="1" x14ac:dyDescent="0.25">
      <c r="A23" s="150" t="s">
        <v>1</v>
      </c>
      <c r="B23" s="150" t="s">
        <v>60</v>
      </c>
      <c r="C23" s="151" t="s">
        <v>254</v>
      </c>
      <c r="D23" s="151" t="s">
        <v>243</v>
      </c>
      <c r="E23" s="150" t="s">
        <v>255</v>
      </c>
      <c r="F23" s="150" t="s">
        <v>234</v>
      </c>
      <c r="G23" s="150" t="s">
        <v>256</v>
      </c>
      <c r="H23" s="150" t="s">
        <v>3</v>
      </c>
      <c r="I23" s="150"/>
      <c r="J23" s="150"/>
      <c r="K23" s="1"/>
    </row>
    <row r="24" spans="1:11" ht="15.75" customHeight="1" x14ac:dyDescent="0.25">
      <c r="A24" s="150"/>
      <c r="B24" s="150"/>
      <c r="C24" s="153"/>
      <c r="D24" s="153"/>
      <c r="E24" s="150"/>
      <c r="F24" s="150"/>
      <c r="G24" s="150"/>
      <c r="H24" s="150"/>
      <c r="I24" s="150"/>
      <c r="J24" s="150"/>
      <c r="K24" s="1"/>
    </row>
    <row r="25" spans="1:11" ht="32.25" customHeight="1" x14ac:dyDescent="0.25">
      <c r="A25" s="150"/>
      <c r="B25" s="150"/>
      <c r="C25" s="152"/>
      <c r="D25" s="152"/>
      <c r="E25" s="150"/>
      <c r="F25" s="150"/>
      <c r="G25" s="150"/>
      <c r="H25" s="49" t="s">
        <v>157</v>
      </c>
      <c r="I25" s="49" t="s">
        <v>158</v>
      </c>
      <c r="J25" s="49" t="s">
        <v>235</v>
      </c>
      <c r="K25" s="1"/>
    </row>
    <row r="26" spans="1:11" ht="15.75" customHeight="1" x14ac:dyDescent="0.25">
      <c r="A26" s="10"/>
      <c r="B26" s="47" t="s">
        <v>61</v>
      </c>
      <c r="C26" s="6">
        <f>C27+C41</f>
        <v>0</v>
      </c>
      <c r="D26" s="6">
        <f>D27+D41</f>
        <v>0</v>
      </c>
      <c r="E26" s="6">
        <f t="shared" ref="E26" si="2">E27+E41</f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1"/>
    </row>
    <row r="27" spans="1:11" ht="25.5" customHeight="1" x14ac:dyDescent="0.25">
      <c r="A27" s="10" t="s">
        <v>34</v>
      </c>
      <c r="B27" s="47" t="s">
        <v>75</v>
      </c>
      <c r="C27" s="6">
        <f>C28+C36</f>
        <v>0</v>
      </c>
      <c r="D27" s="6">
        <f>D28+D36</f>
        <v>0</v>
      </c>
      <c r="E27" s="6">
        <f t="shared" ref="E27" si="3">E28+E36</f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1"/>
    </row>
    <row r="28" spans="1:11" ht="25.5" customHeight="1" x14ac:dyDescent="0.25">
      <c r="A28" s="10" t="s">
        <v>76</v>
      </c>
      <c r="B28" s="50" t="s">
        <v>77</v>
      </c>
      <c r="C28" s="6">
        <f>SUM(C29:C35)</f>
        <v>0</v>
      </c>
      <c r="D28" s="6">
        <f t="shared" ref="D28:E28" si="4">SUM(D29:D35)</f>
        <v>0</v>
      </c>
      <c r="E28" s="6">
        <f t="shared" si="4"/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1"/>
    </row>
    <row r="29" spans="1:11" ht="27" customHeight="1" x14ac:dyDescent="0.25">
      <c r="A29" s="11">
        <v>1</v>
      </c>
      <c r="B29" s="48" t="s">
        <v>78</v>
      </c>
      <c r="C29" s="20">
        <v>0</v>
      </c>
      <c r="D29" s="20">
        <v>0</v>
      </c>
      <c r="E29" s="20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"/>
    </row>
    <row r="30" spans="1:11" ht="26.45" customHeight="1" x14ac:dyDescent="0.25">
      <c r="A30" s="11">
        <v>2</v>
      </c>
      <c r="B30" s="48" t="s">
        <v>79</v>
      </c>
      <c r="C30" s="20">
        <v>0</v>
      </c>
      <c r="D30" s="20">
        <v>0</v>
      </c>
      <c r="E30" s="20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1"/>
    </row>
    <row r="31" spans="1:11" ht="18" customHeight="1" x14ac:dyDescent="0.25">
      <c r="A31" s="11">
        <v>3</v>
      </c>
      <c r="B31" s="48" t="s">
        <v>80</v>
      </c>
      <c r="C31" s="20">
        <v>0</v>
      </c>
      <c r="D31" s="20">
        <v>0</v>
      </c>
      <c r="E31" s="20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1"/>
    </row>
    <row r="32" spans="1:11" ht="16.899999999999999" customHeight="1" x14ac:dyDescent="0.25">
      <c r="A32" s="11">
        <v>4</v>
      </c>
      <c r="B32" s="48" t="s">
        <v>81</v>
      </c>
      <c r="C32" s="20">
        <v>0</v>
      </c>
      <c r="D32" s="20">
        <v>0</v>
      </c>
      <c r="E32" s="20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1"/>
    </row>
    <row r="33" spans="1:11" ht="15" customHeight="1" x14ac:dyDescent="0.25">
      <c r="A33" s="11">
        <v>5</v>
      </c>
      <c r="B33" s="48" t="s">
        <v>82</v>
      </c>
      <c r="C33" s="20">
        <v>0</v>
      </c>
      <c r="D33" s="20">
        <v>0</v>
      </c>
      <c r="E33" s="20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1"/>
    </row>
    <row r="34" spans="1:11" ht="30" customHeight="1" x14ac:dyDescent="0.25">
      <c r="A34" s="11">
        <v>6</v>
      </c>
      <c r="B34" s="48" t="s">
        <v>83</v>
      </c>
      <c r="C34" s="20">
        <v>0</v>
      </c>
      <c r="D34" s="20">
        <v>0</v>
      </c>
      <c r="E34" s="20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1"/>
    </row>
    <row r="35" spans="1:11" ht="16.899999999999999" customHeight="1" x14ac:dyDescent="0.25">
      <c r="A35" s="11">
        <v>7</v>
      </c>
      <c r="B35" s="48" t="s">
        <v>84</v>
      </c>
      <c r="C35" s="20">
        <v>0</v>
      </c>
      <c r="D35" s="20">
        <v>0</v>
      </c>
      <c r="E35" s="20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1"/>
    </row>
    <row r="36" spans="1:11" ht="38.25" x14ac:dyDescent="0.25">
      <c r="A36" s="10" t="s">
        <v>85</v>
      </c>
      <c r="B36" s="50" t="s">
        <v>86</v>
      </c>
      <c r="C36" s="6">
        <f>SUM(C37:C40)</f>
        <v>0</v>
      </c>
      <c r="D36" s="6">
        <f t="shared" ref="D36:E36" si="5">SUM(D37:D40)</f>
        <v>0</v>
      </c>
      <c r="E36" s="6">
        <f t="shared" si="5"/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1"/>
    </row>
    <row r="37" spans="1:11" ht="16.899999999999999" customHeight="1" x14ac:dyDescent="0.25">
      <c r="A37" s="11">
        <v>1</v>
      </c>
      <c r="B37" s="48" t="s">
        <v>87</v>
      </c>
      <c r="C37" s="20">
        <v>0</v>
      </c>
      <c r="D37" s="20">
        <v>0</v>
      </c>
      <c r="E37" s="20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1"/>
    </row>
    <row r="38" spans="1:11" ht="19.899999999999999" customHeight="1" x14ac:dyDescent="0.25">
      <c r="A38" s="11">
        <v>2</v>
      </c>
      <c r="B38" s="48" t="s">
        <v>88</v>
      </c>
      <c r="C38" s="20">
        <v>0</v>
      </c>
      <c r="D38" s="20">
        <v>0</v>
      </c>
      <c r="E38" s="20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1"/>
    </row>
    <row r="39" spans="1:11" ht="17.45" customHeight="1" x14ac:dyDescent="0.25">
      <c r="A39" s="11">
        <v>3</v>
      </c>
      <c r="B39" s="48" t="s">
        <v>89</v>
      </c>
      <c r="C39" s="20">
        <v>0</v>
      </c>
      <c r="D39" s="20">
        <v>0</v>
      </c>
      <c r="E39" s="20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1"/>
    </row>
    <row r="40" spans="1:11" ht="19.149999999999999" customHeight="1" x14ac:dyDescent="0.25">
      <c r="A40" s="11">
        <v>4</v>
      </c>
      <c r="B40" s="48" t="s">
        <v>90</v>
      </c>
      <c r="C40" s="20">
        <v>0</v>
      </c>
      <c r="D40" s="20">
        <v>0</v>
      </c>
      <c r="E40" s="20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1"/>
    </row>
    <row r="41" spans="1:11" ht="38.25" x14ac:dyDescent="0.25">
      <c r="A41" s="10" t="s">
        <v>43</v>
      </c>
      <c r="B41" s="47" t="s">
        <v>74</v>
      </c>
      <c r="C41" s="20">
        <v>0</v>
      </c>
      <c r="D41" s="20">
        <v>0</v>
      </c>
      <c r="E41" s="20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"/>
    </row>
  </sheetData>
  <mergeCells count="23">
    <mergeCell ref="E4:E5"/>
    <mergeCell ref="F4:F5"/>
    <mergeCell ref="A2:J2"/>
    <mergeCell ref="A1:J1"/>
    <mergeCell ref="G4:G5"/>
    <mergeCell ref="H4:J4"/>
    <mergeCell ref="A3:J3"/>
    <mergeCell ref="K4:T4"/>
    <mergeCell ref="K3:T3"/>
    <mergeCell ref="A21:J21"/>
    <mergeCell ref="F23:F25"/>
    <mergeCell ref="G23:G25"/>
    <mergeCell ref="H23:J24"/>
    <mergeCell ref="A4:A5"/>
    <mergeCell ref="B4:B5"/>
    <mergeCell ref="C4:C5"/>
    <mergeCell ref="D4:D5"/>
    <mergeCell ref="A23:A25"/>
    <mergeCell ref="B23:B25"/>
    <mergeCell ref="C23:C25"/>
    <mergeCell ref="D23:D25"/>
    <mergeCell ref="E23:E25"/>
    <mergeCell ref="A22:J22"/>
  </mergeCells>
  <pageMargins left="0.2" right="0.2" top="0.26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"/>
  <sheetViews>
    <sheetView topLeftCell="A13" workbookViewId="0">
      <selection activeCell="P6" sqref="P6"/>
    </sheetView>
  </sheetViews>
  <sheetFormatPr defaultRowHeight="15" x14ac:dyDescent="0.25"/>
  <cols>
    <col min="1" max="1" width="5" customWidth="1"/>
    <col min="2" max="2" width="40.5703125" customWidth="1"/>
    <col min="3" max="3" width="8.5703125" customWidth="1"/>
  </cols>
  <sheetData>
    <row r="1" spans="1:18" ht="71.45" customHeight="1" x14ac:dyDescent="0.25">
      <c r="A1" s="156" t="s">
        <v>140</v>
      </c>
      <c r="B1" s="156"/>
      <c r="C1" s="156"/>
      <c r="D1" s="156"/>
      <c r="E1" s="156"/>
      <c r="F1" s="156"/>
      <c r="G1" s="156"/>
      <c r="H1" s="156"/>
    </row>
    <row r="2" spans="1:18" ht="17.25" x14ac:dyDescent="0.3">
      <c r="A2" s="159" t="s">
        <v>91</v>
      </c>
      <c r="B2" s="159"/>
      <c r="C2" s="159"/>
      <c r="D2" s="159"/>
      <c r="E2" s="159"/>
      <c r="F2" s="159"/>
      <c r="G2" s="159"/>
      <c r="H2" s="159"/>
    </row>
    <row r="3" spans="1:18" ht="17.25" x14ac:dyDescent="0.3">
      <c r="A3" s="159" t="s">
        <v>257</v>
      </c>
      <c r="B3" s="159"/>
      <c r="C3" s="159"/>
      <c r="D3" s="159"/>
      <c r="E3" s="159"/>
      <c r="F3" s="159"/>
      <c r="G3" s="159"/>
      <c r="H3" s="159"/>
    </row>
    <row r="4" spans="1:18" ht="15" customHeight="1" x14ac:dyDescent="0.3">
      <c r="A4" s="154" t="s">
        <v>155</v>
      </c>
      <c r="B4" s="154"/>
      <c r="C4" s="154"/>
      <c r="D4" s="154"/>
      <c r="E4" s="154"/>
      <c r="F4" s="154"/>
      <c r="G4" s="154"/>
      <c r="H4" s="15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ht="38.25" customHeight="1" x14ac:dyDescent="0.25">
      <c r="A5" s="158" t="s">
        <v>1</v>
      </c>
      <c r="B5" s="150" t="s">
        <v>60</v>
      </c>
      <c r="C5" s="150" t="s">
        <v>92</v>
      </c>
      <c r="D5" s="150"/>
      <c r="E5" s="150"/>
      <c r="F5" s="150"/>
      <c r="G5" s="150"/>
      <c r="H5" s="150"/>
      <c r="I5" s="124"/>
      <c r="J5" s="124"/>
      <c r="K5" s="124"/>
      <c r="L5" s="124"/>
      <c r="M5" s="124"/>
      <c r="N5" s="124"/>
      <c r="O5" s="124"/>
      <c r="P5" s="124"/>
      <c r="Q5" s="124"/>
      <c r="R5" s="124"/>
    </row>
    <row r="6" spans="1:18" ht="138" customHeight="1" x14ac:dyDescent="0.25">
      <c r="A6" s="158"/>
      <c r="B6" s="150"/>
      <c r="C6" s="51" t="s">
        <v>93</v>
      </c>
      <c r="D6" s="51" t="s">
        <v>230</v>
      </c>
      <c r="E6" s="51" t="s">
        <v>147</v>
      </c>
      <c r="F6" s="51" t="s">
        <v>28</v>
      </c>
      <c r="G6" s="51" t="s">
        <v>148</v>
      </c>
      <c r="H6" s="52" t="s">
        <v>94</v>
      </c>
    </row>
    <row r="7" spans="1:18" x14ac:dyDescent="0.25">
      <c r="A7" s="10"/>
      <c r="B7" s="47" t="s">
        <v>61</v>
      </c>
      <c r="C7" s="65">
        <f>C8+C22</f>
        <v>0</v>
      </c>
      <c r="D7" s="65">
        <f t="shared" ref="D7:G7" si="0">D8+D22</f>
        <v>0</v>
      </c>
      <c r="E7" s="65">
        <f t="shared" si="0"/>
        <v>0</v>
      </c>
      <c r="F7" s="65">
        <f t="shared" si="0"/>
        <v>0</v>
      </c>
      <c r="G7" s="65">
        <f t="shared" si="0"/>
        <v>0</v>
      </c>
      <c r="H7" s="65">
        <f t="shared" ref="H7:H22" si="1">SUM(C7:G7)</f>
        <v>0</v>
      </c>
    </row>
    <row r="8" spans="1:18" ht="25.5" x14ac:dyDescent="0.25">
      <c r="A8" s="10" t="s">
        <v>34</v>
      </c>
      <c r="B8" s="47" t="s">
        <v>75</v>
      </c>
      <c r="C8" s="65">
        <f>C9+C17</f>
        <v>0</v>
      </c>
      <c r="D8" s="65">
        <f t="shared" ref="D8:G8" si="2">D9+D17</f>
        <v>0</v>
      </c>
      <c r="E8" s="65">
        <f t="shared" si="2"/>
        <v>0</v>
      </c>
      <c r="F8" s="65">
        <f t="shared" si="2"/>
        <v>0</v>
      </c>
      <c r="G8" s="65">
        <f t="shared" si="2"/>
        <v>0</v>
      </c>
      <c r="H8" s="65">
        <f t="shared" si="1"/>
        <v>0</v>
      </c>
    </row>
    <row r="9" spans="1:18" ht="25.5" x14ac:dyDescent="0.25">
      <c r="A9" s="10" t="s">
        <v>76</v>
      </c>
      <c r="B9" s="50" t="s">
        <v>77</v>
      </c>
      <c r="C9" s="65">
        <f>SUM(C10:C16)</f>
        <v>0</v>
      </c>
      <c r="D9" s="65">
        <f t="shared" ref="D9:G9" si="3">SUM(D10:D16)</f>
        <v>0</v>
      </c>
      <c r="E9" s="65">
        <f t="shared" si="3"/>
        <v>0</v>
      </c>
      <c r="F9" s="65">
        <f t="shared" si="3"/>
        <v>0</v>
      </c>
      <c r="G9" s="65">
        <f t="shared" si="3"/>
        <v>0</v>
      </c>
      <c r="H9" s="65">
        <f t="shared" si="1"/>
        <v>0</v>
      </c>
    </row>
    <row r="10" spans="1:18" x14ac:dyDescent="0.25">
      <c r="A10" s="11">
        <v>1</v>
      </c>
      <c r="B10" s="48" t="s">
        <v>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63">
        <f t="shared" si="1"/>
        <v>0</v>
      </c>
    </row>
    <row r="11" spans="1:18" ht="25.5" x14ac:dyDescent="0.25">
      <c r="A11" s="11">
        <v>2</v>
      </c>
      <c r="B11" s="48" t="s">
        <v>79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63">
        <f t="shared" si="1"/>
        <v>0</v>
      </c>
    </row>
    <row r="12" spans="1:18" x14ac:dyDescent="0.25">
      <c r="A12" s="11">
        <v>3</v>
      </c>
      <c r="B12" s="48" t="s">
        <v>80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63">
        <f t="shared" si="1"/>
        <v>0</v>
      </c>
    </row>
    <row r="13" spans="1:18" x14ac:dyDescent="0.25">
      <c r="A13" s="11">
        <v>4</v>
      </c>
      <c r="B13" s="48" t="s">
        <v>81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63">
        <f t="shared" si="1"/>
        <v>0</v>
      </c>
    </row>
    <row r="14" spans="1:18" x14ac:dyDescent="0.25">
      <c r="A14" s="11">
        <v>5</v>
      </c>
      <c r="B14" s="48" t="s">
        <v>82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63">
        <f t="shared" si="1"/>
        <v>0</v>
      </c>
    </row>
    <row r="15" spans="1:18" ht="25.5" x14ac:dyDescent="0.25">
      <c r="A15" s="11">
        <v>6</v>
      </c>
      <c r="B15" s="48" t="s">
        <v>83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63">
        <f t="shared" si="1"/>
        <v>0</v>
      </c>
    </row>
    <row r="16" spans="1:18" x14ac:dyDescent="0.25">
      <c r="A16" s="11">
        <v>7</v>
      </c>
      <c r="B16" s="48" t="s">
        <v>84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63">
        <f t="shared" si="1"/>
        <v>0</v>
      </c>
    </row>
    <row r="17" spans="1:8" ht="25.5" x14ac:dyDescent="0.25">
      <c r="A17" s="10" t="s">
        <v>85</v>
      </c>
      <c r="B17" s="50" t="s">
        <v>86</v>
      </c>
      <c r="C17" s="65">
        <f>SUM(C18:C21)</f>
        <v>0</v>
      </c>
      <c r="D17" s="65">
        <f t="shared" ref="D17:G17" si="4">SUM(D18:D21)</f>
        <v>0</v>
      </c>
      <c r="E17" s="65">
        <f t="shared" si="4"/>
        <v>0</v>
      </c>
      <c r="F17" s="65">
        <f t="shared" si="4"/>
        <v>0</v>
      </c>
      <c r="G17" s="65">
        <f t="shared" si="4"/>
        <v>0</v>
      </c>
      <c r="H17" s="65">
        <f t="shared" si="1"/>
        <v>0</v>
      </c>
    </row>
    <row r="18" spans="1:8" x14ac:dyDescent="0.25">
      <c r="A18" s="11">
        <v>1</v>
      </c>
      <c r="B18" s="48" t="s">
        <v>87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63">
        <f t="shared" si="1"/>
        <v>0</v>
      </c>
    </row>
    <row r="19" spans="1:8" x14ac:dyDescent="0.25">
      <c r="A19" s="11">
        <v>2</v>
      </c>
      <c r="B19" s="48" t="s">
        <v>88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63">
        <f t="shared" si="1"/>
        <v>0</v>
      </c>
    </row>
    <row r="20" spans="1:8" x14ac:dyDescent="0.25">
      <c r="A20" s="11">
        <v>3</v>
      </c>
      <c r="B20" s="48" t="s">
        <v>89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63">
        <f t="shared" si="1"/>
        <v>0</v>
      </c>
    </row>
    <row r="21" spans="1:8" x14ac:dyDescent="0.25">
      <c r="A21" s="11">
        <v>4</v>
      </c>
      <c r="B21" s="48" t="s">
        <v>90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63">
        <f t="shared" si="1"/>
        <v>0</v>
      </c>
    </row>
    <row r="22" spans="1:8" ht="25.5" x14ac:dyDescent="0.25">
      <c r="A22" s="10" t="s">
        <v>43</v>
      </c>
      <c r="B22" s="47" t="s">
        <v>74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65">
        <f t="shared" si="1"/>
        <v>0</v>
      </c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5" spans="1:8" ht="39.75" customHeight="1" x14ac:dyDescent="0.25"/>
    <row r="26" spans="1:8" ht="21.75" customHeight="1" x14ac:dyDescent="0.25"/>
  </sheetData>
  <mergeCells count="9">
    <mergeCell ref="I5:R5"/>
    <mergeCell ref="I4:R4"/>
    <mergeCell ref="A1:H1"/>
    <mergeCell ref="A5:A6"/>
    <mergeCell ref="B5:B6"/>
    <mergeCell ref="C5:H5"/>
    <mergeCell ref="A2:H2"/>
    <mergeCell ref="A3:H3"/>
    <mergeCell ref="A4:H4"/>
  </mergeCells>
  <pageMargins left="0.2" right="0.2" top="0.34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1"/>
  <sheetViews>
    <sheetView topLeftCell="A13" workbookViewId="0">
      <selection activeCell="J26" sqref="J26"/>
    </sheetView>
  </sheetViews>
  <sheetFormatPr defaultColWidth="8.85546875" defaultRowHeight="15" x14ac:dyDescent="0.25"/>
  <cols>
    <col min="1" max="1" width="5" style="13" customWidth="1"/>
    <col min="2" max="2" width="40.5703125" style="13" customWidth="1"/>
    <col min="3" max="16384" width="8.85546875" style="13"/>
  </cols>
  <sheetData>
    <row r="1" spans="1:18" ht="17.25" x14ac:dyDescent="0.25">
      <c r="A1" s="160" t="s">
        <v>95</v>
      </c>
      <c r="B1" s="160"/>
      <c r="C1" s="160"/>
      <c r="D1" s="160"/>
      <c r="E1" s="160"/>
      <c r="F1" s="160"/>
      <c r="G1" s="160"/>
      <c r="H1" s="160"/>
    </row>
    <row r="2" spans="1:18" ht="18" x14ac:dyDescent="0.35">
      <c r="A2" s="161" t="s">
        <v>96</v>
      </c>
      <c r="B2" s="161"/>
      <c r="C2" s="161"/>
      <c r="D2" s="161"/>
      <c r="E2" s="161"/>
      <c r="F2" s="161"/>
      <c r="G2" s="161"/>
      <c r="H2" s="161"/>
    </row>
    <row r="3" spans="1:18" ht="15" customHeight="1" x14ac:dyDescent="0.25">
      <c r="A3" s="163" t="s">
        <v>155</v>
      </c>
      <c r="B3" s="163"/>
      <c r="C3" s="163"/>
      <c r="D3" s="163"/>
      <c r="E3" s="163"/>
      <c r="F3" s="163"/>
      <c r="G3" s="163"/>
      <c r="H3" s="163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45.75" customHeight="1" x14ac:dyDescent="0.25">
      <c r="A4" s="162" t="s">
        <v>1</v>
      </c>
      <c r="B4" s="162" t="s">
        <v>97</v>
      </c>
      <c r="C4" s="162" t="s">
        <v>92</v>
      </c>
      <c r="D4" s="162"/>
      <c r="E4" s="162"/>
      <c r="F4" s="162"/>
      <c r="G4" s="162"/>
      <c r="H4" s="162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ht="111" customHeight="1" x14ac:dyDescent="0.25">
      <c r="A5" s="162"/>
      <c r="B5" s="162"/>
      <c r="C5" s="51" t="s">
        <v>93</v>
      </c>
      <c r="D5" s="51" t="s">
        <v>230</v>
      </c>
      <c r="E5" s="51" t="s">
        <v>147</v>
      </c>
      <c r="F5" s="51" t="s">
        <v>28</v>
      </c>
      <c r="G5" s="51" t="s">
        <v>148</v>
      </c>
      <c r="H5" s="53" t="s">
        <v>94</v>
      </c>
    </row>
    <row r="6" spans="1:18" x14ac:dyDescent="0.25">
      <c r="A6" s="23"/>
      <c r="B6" s="54" t="s">
        <v>61</v>
      </c>
      <c r="C6" s="62">
        <f>C7+C21</f>
        <v>0</v>
      </c>
      <c r="D6" s="62">
        <f t="shared" ref="D6:G6" si="0">D7+D21</f>
        <v>0</v>
      </c>
      <c r="E6" s="62">
        <f t="shared" si="0"/>
        <v>0</v>
      </c>
      <c r="F6" s="62">
        <f t="shared" si="0"/>
        <v>0</v>
      </c>
      <c r="G6" s="62">
        <f t="shared" si="0"/>
        <v>0</v>
      </c>
      <c r="H6" s="62">
        <f t="shared" ref="H6:H21" si="1">SUM(C6:G6)</f>
        <v>0</v>
      </c>
    </row>
    <row r="7" spans="1:18" ht="25.5" x14ac:dyDescent="0.25">
      <c r="A7" s="23" t="s">
        <v>34</v>
      </c>
      <c r="B7" s="54" t="s">
        <v>75</v>
      </c>
      <c r="C7" s="62">
        <f>C8+C16</f>
        <v>0</v>
      </c>
      <c r="D7" s="62">
        <f t="shared" ref="D7:G7" si="2">D8+D16</f>
        <v>0</v>
      </c>
      <c r="E7" s="62">
        <f t="shared" si="2"/>
        <v>0</v>
      </c>
      <c r="F7" s="62">
        <f t="shared" si="2"/>
        <v>0</v>
      </c>
      <c r="G7" s="62">
        <f t="shared" si="2"/>
        <v>0</v>
      </c>
      <c r="H7" s="62">
        <f t="shared" si="1"/>
        <v>0</v>
      </c>
    </row>
    <row r="8" spans="1:18" ht="25.5" x14ac:dyDescent="0.25">
      <c r="A8" s="23" t="s">
        <v>76</v>
      </c>
      <c r="B8" s="55" t="s">
        <v>77</v>
      </c>
      <c r="C8" s="62">
        <f>SUM(C9:C15)</f>
        <v>0</v>
      </c>
      <c r="D8" s="62">
        <f t="shared" ref="D8:G8" si="3">SUM(D9:D15)</f>
        <v>0</v>
      </c>
      <c r="E8" s="62">
        <f t="shared" si="3"/>
        <v>0</v>
      </c>
      <c r="F8" s="62">
        <f t="shared" si="3"/>
        <v>0</v>
      </c>
      <c r="G8" s="62">
        <f t="shared" si="3"/>
        <v>0</v>
      </c>
      <c r="H8" s="62">
        <f t="shared" si="1"/>
        <v>0</v>
      </c>
    </row>
    <row r="9" spans="1:18" x14ac:dyDescent="0.25">
      <c r="A9" s="28">
        <v>1</v>
      </c>
      <c r="B9" s="56" t="s">
        <v>78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63">
        <f t="shared" si="1"/>
        <v>0</v>
      </c>
    </row>
    <row r="10" spans="1:18" ht="25.5" x14ac:dyDescent="0.25">
      <c r="A10" s="28">
        <v>2</v>
      </c>
      <c r="B10" s="56" t="s">
        <v>79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63">
        <f t="shared" si="1"/>
        <v>0</v>
      </c>
    </row>
    <row r="11" spans="1:18" x14ac:dyDescent="0.25">
      <c r="A11" s="28">
        <v>3</v>
      </c>
      <c r="B11" s="56" t="s">
        <v>80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63">
        <f t="shared" si="1"/>
        <v>0</v>
      </c>
    </row>
    <row r="12" spans="1:18" x14ac:dyDescent="0.25">
      <c r="A12" s="28">
        <v>4</v>
      </c>
      <c r="B12" s="56" t="s">
        <v>81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63">
        <f t="shared" si="1"/>
        <v>0</v>
      </c>
    </row>
    <row r="13" spans="1:18" x14ac:dyDescent="0.25">
      <c r="A13" s="28">
        <v>5</v>
      </c>
      <c r="B13" s="56" t="s">
        <v>82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63">
        <f t="shared" si="1"/>
        <v>0</v>
      </c>
    </row>
    <row r="14" spans="1:18" ht="25.5" x14ac:dyDescent="0.25">
      <c r="A14" s="28">
        <v>6</v>
      </c>
      <c r="B14" s="56" t="s">
        <v>83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63">
        <f t="shared" si="1"/>
        <v>0</v>
      </c>
    </row>
    <row r="15" spans="1:18" x14ac:dyDescent="0.25">
      <c r="A15" s="28">
        <v>6</v>
      </c>
      <c r="B15" s="56" t="s">
        <v>84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63">
        <f t="shared" si="1"/>
        <v>0</v>
      </c>
    </row>
    <row r="16" spans="1:18" ht="25.5" x14ac:dyDescent="0.25">
      <c r="A16" s="23" t="s">
        <v>85</v>
      </c>
      <c r="B16" s="55" t="s">
        <v>86</v>
      </c>
      <c r="C16" s="62">
        <f>SUM(C17:C20)</f>
        <v>0</v>
      </c>
      <c r="D16" s="62">
        <f>SUM(D17:D20)</f>
        <v>0</v>
      </c>
      <c r="E16" s="62">
        <f t="shared" ref="E16:G16" si="4">SUM(E17:E20)</f>
        <v>0</v>
      </c>
      <c r="F16" s="62">
        <f t="shared" si="4"/>
        <v>0</v>
      </c>
      <c r="G16" s="62">
        <f t="shared" si="4"/>
        <v>0</v>
      </c>
      <c r="H16" s="62">
        <f t="shared" si="1"/>
        <v>0</v>
      </c>
    </row>
    <row r="17" spans="1:8" x14ac:dyDescent="0.25">
      <c r="A17" s="28">
        <v>1</v>
      </c>
      <c r="B17" s="56" t="s">
        <v>87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63">
        <f t="shared" si="1"/>
        <v>0</v>
      </c>
    </row>
    <row r="18" spans="1:8" x14ac:dyDescent="0.25">
      <c r="A18" s="28">
        <v>2</v>
      </c>
      <c r="B18" s="56" t="s">
        <v>88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63">
        <f t="shared" si="1"/>
        <v>0</v>
      </c>
    </row>
    <row r="19" spans="1:8" x14ac:dyDescent="0.25">
      <c r="A19" s="28">
        <v>3</v>
      </c>
      <c r="B19" s="56" t="s">
        <v>89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63">
        <f t="shared" si="1"/>
        <v>0</v>
      </c>
    </row>
    <row r="20" spans="1:8" x14ac:dyDescent="0.25">
      <c r="A20" s="28">
        <v>4</v>
      </c>
      <c r="B20" s="56" t="s">
        <v>90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63">
        <f t="shared" si="1"/>
        <v>0</v>
      </c>
    </row>
    <row r="21" spans="1:8" ht="25.5" x14ac:dyDescent="0.25">
      <c r="A21" s="23" t="s">
        <v>43</v>
      </c>
      <c r="B21" s="54" t="s">
        <v>74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62">
        <f t="shared" si="1"/>
        <v>0</v>
      </c>
    </row>
    <row r="34" ht="31.5" customHeight="1" x14ac:dyDescent="0.25"/>
    <row r="40" ht="39.75" customHeight="1" x14ac:dyDescent="0.25"/>
    <row r="41" ht="21.75" customHeight="1" x14ac:dyDescent="0.25"/>
  </sheetData>
  <mergeCells count="8">
    <mergeCell ref="I4:R4"/>
    <mergeCell ref="I3:R3"/>
    <mergeCell ref="A1:H1"/>
    <mergeCell ref="A2:H2"/>
    <mergeCell ref="A4:A5"/>
    <mergeCell ref="B4:B5"/>
    <mergeCell ref="C4:H4"/>
    <mergeCell ref="A3:H3"/>
  </mergeCells>
  <pageMargins left="0.2" right="0.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2"/>
  <sheetViews>
    <sheetView workbookViewId="0">
      <selection activeCell="J9" sqref="J9"/>
    </sheetView>
  </sheetViews>
  <sheetFormatPr defaultRowHeight="15" x14ac:dyDescent="0.25"/>
  <cols>
    <col min="1" max="1" width="7.5703125" customWidth="1"/>
    <col min="2" max="2" width="42.7109375" style="2" customWidth="1"/>
    <col min="6" max="6" width="10.28515625" customWidth="1"/>
  </cols>
  <sheetData>
    <row r="1" spans="1:16" ht="17.25" x14ac:dyDescent="0.3">
      <c r="A1" s="164" t="s">
        <v>98</v>
      </c>
      <c r="B1" s="164"/>
      <c r="C1" s="164"/>
      <c r="D1" s="164"/>
      <c r="E1" s="164"/>
      <c r="F1" s="164"/>
    </row>
    <row r="2" spans="1:16" ht="18" x14ac:dyDescent="0.35">
      <c r="A2" s="136" t="s">
        <v>99</v>
      </c>
      <c r="B2" s="136"/>
      <c r="C2" s="136"/>
      <c r="D2" s="136"/>
      <c r="E2" s="136"/>
      <c r="F2" s="136"/>
    </row>
    <row r="3" spans="1:16" ht="15" customHeight="1" x14ac:dyDescent="0.3">
      <c r="A3" s="154" t="s">
        <v>156</v>
      </c>
      <c r="B3" s="154"/>
      <c r="C3" s="154"/>
      <c r="D3" s="154"/>
      <c r="E3" s="154"/>
      <c r="F3" s="15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x14ac:dyDescent="0.25">
      <c r="A4" s="137" t="s">
        <v>1</v>
      </c>
      <c r="B4" s="137" t="s">
        <v>60</v>
      </c>
      <c r="C4" s="137" t="s">
        <v>157</v>
      </c>
      <c r="D4" s="137" t="s">
        <v>158</v>
      </c>
      <c r="E4" s="137" t="s">
        <v>235</v>
      </c>
      <c r="F4" s="137" t="s">
        <v>94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x14ac:dyDescent="0.25">
      <c r="A5" s="137"/>
      <c r="B5" s="137"/>
      <c r="C5" s="137"/>
      <c r="D5" s="137"/>
      <c r="E5" s="137"/>
      <c r="F5" s="137"/>
    </row>
    <row r="6" spans="1:16" x14ac:dyDescent="0.25">
      <c r="A6" s="137"/>
      <c r="B6" s="137"/>
      <c r="C6" s="137"/>
      <c r="D6" s="137"/>
      <c r="E6" s="137"/>
      <c r="F6" s="137"/>
    </row>
    <row r="7" spans="1:16" x14ac:dyDescent="0.25">
      <c r="A7" s="7"/>
      <c r="B7" s="5" t="s">
        <v>61</v>
      </c>
      <c r="C7" s="65">
        <f>C8+C22</f>
        <v>0</v>
      </c>
      <c r="D7" s="65">
        <f t="shared" ref="D7:E7" si="0">D8+D22</f>
        <v>0</v>
      </c>
      <c r="E7" s="65">
        <f t="shared" si="0"/>
        <v>0</v>
      </c>
      <c r="F7" s="65">
        <f>SUM(C7:E7)</f>
        <v>0</v>
      </c>
    </row>
    <row r="8" spans="1:16" ht="25.5" x14ac:dyDescent="0.25">
      <c r="A8" s="7" t="s">
        <v>34</v>
      </c>
      <c r="B8" s="5" t="s">
        <v>75</v>
      </c>
      <c r="C8" s="65">
        <f>C9+C17</f>
        <v>0</v>
      </c>
      <c r="D8" s="65">
        <f t="shared" ref="D8:E8" si="1">D9+D17</f>
        <v>0</v>
      </c>
      <c r="E8" s="65">
        <f t="shared" si="1"/>
        <v>0</v>
      </c>
      <c r="F8" s="65">
        <f t="shared" ref="F8:F22" si="2">SUM(C8:E8)</f>
        <v>0</v>
      </c>
    </row>
    <row r="9" spans="1:16" ht="25.5" x14ac:dyDescent="0.25">
      <c r="A9" s="7" t="s">
        <v>76</v>
      </c>
      <c r="B9" s="12" t="s">
        <v>77</v>
      </c>
      <c r="C9" s="65">
        <f>SUM(C10:C16)</f>
        <v>0</v>
      </c>
      <c r="D9" s="65">
        <f t="shared" ref="D9:E9" si="3">SUM(D10:D16)</f>
        <v>0</v>
      </c>
      <c r="E9" s="65">
        <f t="shared" si="3"/>
        <v>0</v>
      </c>
      <c r="F9" s="65">
        <f t="shared" si="2"/>
        <v>0</v>
      </c>
    </row>
    <row r="10" spans="1:16" x14ac:dyDescent="0.25">
      <c r="A10" s="9">
        <v>1</v>
      </c>
      <c r="B10" s="8" t="s">
        <v>78</v>
      </c>
      <c r="C10" s="20">
        <v>0</v>
      </c>
      <c r="D10" s="20">
        <v>0</v>
      </c>
      <c r="E10" s="20">
        <v>0</v>
      </c>
      <c r="F10" s="63">
        <f t="shared" si="2"/>
        <v>0</v>
      </c>
    </row>
    <row r="11" spans="1:16" ht="25.5" x14ac:dyDescent="0.25">
      <c r="A11" s="9">
        <v>2</v>
      </c>
      <c r="B11" s="8" t="s">
        <v>79</v>
      </c>
      <c r="C11" s="20">
        <v>0</v>
      </c>
      <c r="D11" s="20">
        <v>0</v>
      </c>
      <c r="E11" s="20">
        <v>0</v>
      </c>
      <c r="F11" s="63">
        <f t="shared" si="2"/>
        <v>0</v>
      </c>
    </row>
    <row r="12" spans="1:16" x14ac:dyDescent="0.25">
      <c r="A12" s="9">
        <v>3</v>
      </c>
      <c r="B12" s="8" t="s">
        <v>80</v>
      </c>
      <c r="C12" s="20">
        <v>0</v>
      </c>
      <c r="D12" s="20">
        <v>0</v>
      </c>
      <c r="E12" s="20">
        <v>0</v>
      </c>
      <c r="F12" s="63">
        <f t="shared" si="2"/>
        <v>0</v>
      </c>
    </row>
    <row r="13" spans="1:16" x14ac:dyDescent="0.25">
      <c r="A13" s="9">
        <v>4</v>
      </c>
      <c r="B13" s="8" t="s">
        <v>81</v>
      </c>
      <c r="C13" s="20">
        <v>0</v>
      </c>
      <c r="D13" s="20">
        <v>0</v>
      </c>
      <c r="E13" s="20">
        <v>0</v>
      </c>
      <c r="F13" s="63">
        <f t="shared" si="2"/>
        <v>0</v>
      </c>
    </row>
    <row r="14" spans="1:16" x14ac:dyDescent="0.25">
      <c r="A14" s="9">
        <v>5</v>
      </c>
      <c r="B14" s="8" t="s">
        <v>82</v>
      </c>
      <c r="C14" s="20">
        <v>0</v>
      </c>
      <c r="D14" s="20">
        <v>0</v>
      </c>
      <c r="E14" s="20">
        <v>0</v>
      </c>
      <c r="F14" s="63">
        <f t="shared" si="2"/>
        <v>0</v>
      </c>
    </row>
    <row r="15" spans="1:16" ht="25.5" x14ac:dyDescent="0.25">
      <c r="A15" s="9">
        <v>6</v>
      </c>
      <c r="B15" s="8" t="s">
        <v>83</v>
      </c>
      <c r="C15" s="20">
        <v>0</v>
      </c>
      <c r="D15" s="20">
        <v>0</v>
      </c>
      <c r="E15" s="20">
        <v>0</v>
      </c>
      <c r="F15" s="63">
        <f t="shared" si="2"/>
        <v>0</v>
      </c>
    </row>
    <row r="16" spans="1:16" x14ac:dyDescent="0.25">
      <c r="A16" s="9">
        <v>7</v>
      </c>
      <c r="B16" s="8" t="s">
        <v>84</v>
      </c>
      <c r="C16" s="20">
        <v>0</v>
      </c>
      <c r="D16" s="20">
        <v>0</v>
      </c>
      <c r="E16" s="20">
        <v>0</v>
      </c>
      <c r="F16" s="63">
        <f t="shared" si="2"/>
        <v>0</v>
      </c>
    </row>
    <row r="17" spans="1:6" ht="25.5" x14ac:dyDescent="0.25">
      <c r="A17" s="7" t="s">
        <v>85</v>
      </c>
      <c r="B17" s="12" t="s">
        <v>86</v>
      </c>
      <c r="C17" s="65">
        <f>SUM(C18:C21)</f>
        <v>0</v>
      </c>
      <c r="D17" s="65">
        <f t="shared" ref="D17:E17" si="4">SUM(D18:D21)</f>
        <v>0</v>
      </c>
      <c r="E17" s="65">
        <f t="shared" si="4"/>
        <v>0</v>
      </c>
      <c r="F17" s="65">
        <f t="shared" si="2"/>
        <v>0</v>
      </c>
    </row>
    <row r="18" spans="1:6" x14ac:dyDescent="0.25">
      <c r="A18" s="9">
        <v>1</v>
      </c>
      <c r="B18" s="8" t="s">
        <v>87</v>
      </c>
      <c r="C18" s="20">
        <v>0</v>
      </c>
      <c r="D18" s="20">
        <v>0</v>
      </c>
      <c r="E18" s="20">
        <v>0</v>
      </c>
      <c r="F18" s="63">
        <f t="shared" si="2"/>
        <v>0</v>
      </c>
    </row>
    <row r="19" spans="1:6" x14ac:dyDescent="0.25">
      <c r="A19" s="9">
        <v>2</v>
      </c>
      <c r="B19" s="8" t="s">
        <v>88</v>
      </c>
      <c r="C19" s="20">
        <v>0</v>
      </c>
      <c r="D19" s="20">
        <v>0</v>
      </c>
      <c r="E19" s="20">
        <v>0</v>
      </c>
      <c r="F19" s="63">
        <f t="shared" si="2"/>
        <v>0</v>
      </c>
    </row>
    <row r="20" spans="1:6" x14ac:dyDescent="0.25">
      <c r="A20" s="9">
        <v>3</v>
      </c>
      <c r="B20" s="8" t="s">
        <v>89</v>
      </c>
      <c r="C20" s="20">
        <v>0</v>
      </c>
      <c r="D20" s="20">
        <v>0</v>
      </c>
      <c r="E20" s="20">
        <v>0</v>
      </c>
      <c r="F20" s="63">
        <f t="shared" si="2"/>
        <v>0</v>
      </c>
    </row>
    <row r="21" spans="1:6" x14ac:dyDescent="0.25">
      <c r="A21" s="9">
        <v>4</v>
      </c>
      <c r="B21" s="8" t="s">
        <v>90</v>
      </c>
      <c r="C21" s="20">
        <v>0</v>
      </c>
      <c r="D21" s="20">
        <v>0</v>
      </c>
      <c r="E21" s="20">
        <v>0</v>
      </c>
      <c r="F21" s="63">
        <f t="shared" si="2"/>
        <v>0</v>
      </c>
    </row>
    <row r="22" spans="1:6" ht="25.5" x14ac:dyDescent="0.25">
      <c r="A22" s="7" t="s">
        <v>43</v>
      </c>
      <c r="B22" s="5" t="s">
        <v>74</v>
      </c>
      <c r="C22" s="20">
        <v>0</v>
      </c>
      <c r="D22" s="20">
        <v>0</v>
      </c>
      <c r="E22" s="20">
        <v>0</v>
      </c>
      <c r="F22" s="62">
        <f t="shared" si="2"/>
        <v>0</v>
      </c>
    </row>
  </sheetData>
  <mergeCells count="11">
    <mergeCell ref="G4:P4"/>
    <mergeCell ref="G3:P3"/>
    <mergeCell ref="A1:F1"/>
    <mergeCell ref="A2:F2"/>
    <mergeCell ref="A4:A6"/>
    <mergeCell ref="B4:B6"/>
    <mergeCell ref="C4:C6"/>
    <mergeCell ref="D4:D6"/>
    <mergeCell ref="E4:E6"/>
    <mergeCell ref="F4:F6"/>
    <mergeCell ref="A3:F3"/>
  </mergeCells>
  <pageMargins left="0.52" right="0.28000000000000003" top="0.43" bottom="0.75" header="0.2800000000000000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8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'1'!_Toc430785035</vt:lpstr>
      <vt:lpstr>'1'!_Toc430785036</vt:lpstr>
      <vt:lpstr>'6'!_Toc431387802</vt:lpstr>
      <vt:lpstr>'7'!_Toc431387803</vt:lpstr>
      <vt:lpstr>'10'!_Toc431387804</vt:lpstr>
      <vt:lpstr>'11'!_Toc431387805</vt:lpstr>
      <vt:lpstr>'12'!_Toc431387806</vt:lpstr>
      <vt:lpstr>'13'!_Toc431387807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Ashtarak8</dc:creator>
  <cp:lastModifiedBy>Пользователь</cp:lastModifiedBy>
  <cp:lastPrinted>2024-11-28T06:15:56Z</cp:lastPrinted>
  <dcterms:created xsi:type="dcterms:W3CDTF">2015-10-21T06:46:23Z</dcterms:created>
  <dcterms:modified xsi:type="dcterms:W3CDTF">2024-12-11T08:35:00Z</dcterms:modified>
</cp:coreProperties>
</file>