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20" yWindow="-120" windowWidth="23256" windowHeight="13176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7" i="1" l="1"/>
  <c r="H77" i="1"/>
  <c r="I177" i="1"/>
  <c r="I135" i="1"/>
  <c r="I15" i="1" l="1"/>
  <c r="I152" i="1" l="1"/>
  <c r="I147" i="1"/>
  <c r="F152" i="1"/>
  <c r="I24" i="1"/>
  <c r="J142" i="1"/>
  <c r="J111" i="1" l="1"/>
  <c r="I18" i="1"/>
  <c r="J42" i="1" l="1"/>
  <c r="G42" i="1"/>
  <c r="I175" i="1" l="1"/>
  <c r="G54" i="1"/>
  <c r="J54" i="1"/>
  <c r="J51" i="1"/>
  <c r="J53" i="1"/>
  <c r="G53" i="1"/>
  <c r="J52" i="1"/>
  <c r="G52" i="1"/>
  <c r="G51" i="1"/>
  <c r="J50" i="1"/>
  <c r="G50" i="1"/>
  <c r="I160" i="1"/>
  <c r="I165" i="1"/>
  <c r="I97" i="1"/>
  <c r="I22" i="1" l="1"/>
  <c r="F176" i="1" l="1"/>
  <c r="F145" i="1"/>
  <c r="F123" i="1"/>
  <c r="F113" i="1"/>
  <c r="H85" i="1"/>
  <c r="F85" i="1"/>
  <c r="F36" i="1"/>
  <c r="I33" i="1"/>
  <c r="F27" i="1"/>
  <c r="I19" i="1"/>
  <c r="I120" i="1"/>
  <c r="G48" i="1" l="1"/>
  <c r="J48" i="1"/>
  <c r="G49" i="1"/>
  <c r="J49" i="1"/>
  <c r="G44" i="1"/>
  <c r="J45" i="1"/>
  <c r="J44" i="1"/>
  <c r="G43" i="1"/>
  <c r="J43" i="1" s="1"/>
  <c r="G41" i="1"/>
  <c r="J46" i="1" l="1"/>
  <c r="G38" i="1" l="1"/>
  <c r="J65" i="1" l="1"/>
  <c r="J64" i="1"/>
  <c r="J63" i="1"/>
  <c r="J62" i="1"/>
  <c r="I171" i="1"/>
  <c r="I12" i="1"/>
  <c r="I13" i="1" s="1"/>
  <c r="F13" i="1"/>
  <c r="I35" i="1"/>
  <c r="I34" i="1"/>
  <c r="I170" i="1"/>
  <c r="I36" i="1" l="1"/>
  <c r="I29" i="1"/>
  <c r="I158" i="1" l="1"/>
  <c r="I172" i="1"/>
  <c r="I168" i="1"/>
  <c r="J59" i="1" l="1"/>
  <c r="J47" i="1" l="1"/>
  <c r="J38" i="1" l="1"/>
  <c r="G39" i="1" l="1"/>
  <c r="J39" i="1" l="1"/>
  <c r="J41" i="1" l="1"/>
  <c r="J40" i="1"/>
  <c r="G40" i="1"/>
  <c r="F128" i="1"/>
  <c r="G77" i="1" l="1"/>
  <c r="G177" i="1" s="1"/>
  <c r="J109" i="1" l="1"/>
  <c r="J58" i="1" l="1"/>
  <c r="J112" i="1" l="1"/>
  <c r="J113" i="1" s="1"/>
  <c r="J152" i="1" l="1"/>
  <c r="G123" i="1"/>
  <c r="H36" i="1"/>
  <c r="G36" i="1"/>
  <c r="J8" i="1"/>
  <c r="H8" i="1"/>
  <c r="G8" i="1"/>
  <c r="H113" i="1"/>
  <c r="G89" i="1"/>
  <c r="F89" i="1"/>
  <c r="J85" i="1"/>
  <c r="G81" i="1"/>
  <c r="F81" i="1"/>
  <c r="J27" i="1"/>
  <c r="H81" i="1" l="1"/>
  <c r="I81" i="1" s="1"/>
  <c r="J81" i="1" s="1"/>
  <c r="H89" i="1"/>
  <c r="I89" i="1" s="1"/>
  <c r="J89" i="1" s="1"/>
  <c r="J159" i="1"/>
  <c r="J176" i="1" s="1"/>
  <c r="J140" i="1"/>
  <c r="J123" i="1"/>
  <c r="I95" i="1"/>
  <c r="I96" i="1"/>
  <c r="G13" i="1" l="1"/>
  <c r="H145" i="1" l="1"/>
  <c r="J144" i="1"/>
  <c r="J145" i="1" s="1"/>
  <c r="J133" i="1" l="1"/>
  <c r="I166" i="1" l="1"/>
  <c r="J69" i="1"/>
  <c r="J77" i="1" s="1"/>
  <c r="J177" i="1" s="1"/>
  <c r="I145" i="1" l="1"/>
  <c r="I99" i="1"/>
  <c r="I20" i="1"/>
  <c r="H176" i="1" l="1"/>
  <c r="I164" i="1"/>
  <c r="I163" i="1"/>
  <c r="I137" i="1"/>
  <c r="J137" i="1" s="1"/>
  <c r="F137" i="1"/>
  <c r="G137" i="1" s="1"/>
  <c r="H137" i="1" s="1"/>
  <c r="F133" i="1"/>
  <c r="G133" i="1" s="1"/>
  <c r="H133" i="1" s="1"/>
  <c r="I133" i="1"/>
  <c r="I127" i="1"/>
  <c r="I126" i="1"/>
  <c r="I125" i="1"/>
  <c r="H123" i="1"/>
  <c r="I94" i="1"/>
  <c r="F70" i="1"/>
  <c r="F77" i="1" s="1"/>
  <c r="F177" i="1" s="1"/>
  <c r="J30" i="1"/>
  <c r="I30" i="1"/>
  <c r="H30" i="1"/>
  <c r="G30" i="1"/>
  <c r="F30" i="1"/>
  <c r="H16" i="1"/>
  <c r="G16" i="1"/>
  <c r="J16" i="1"/>
  <c r="I16" i="1"/>
  <c r="F16" i="1"/>
  <c r="J13" i="1"/>
  <c r="H13" i="1"/>
  <c r="F8" i="1"/>
  <c r="I8" i="1"/>
  <c r="I128" i="1" l="1"/>
  <c r="I161" i="1" l="1"/>
  <c r="I176" i="1" s="1"/>
  <c r="I27" i="1"/>
  <c r="G113" i="1" l="1"/>
  <c r="I116" i="1"/>
  <c r="I123" i="1" s="1"/>
  <c r="I113" i="1"/>
  <c r="J36" i="1" l="1"/>
</calcChain>
</file>

<file path=xl/sharedStrings.xml><?xml version="1.0" encoding="utf-8"?>
<sst xmlns="http://schemas.openxmlformats.org/spreadsheetml/2006/main" count="791" uniqueCount="218">
  <si>
    <t>N</t>
  </si>
  <si>
    <t>ԾՐԱԳՐԻ  ԲՈՎԱՆԴԱԿՈՒԹՅՈՒՆԸ</t>
  </si>
  <si>
    <t>Բնակավայր</t>
  </si>
  <si>
    <t>Ծավալ/քանակ</t>
  </si>
  <si>
    <t>Ծրագրի արժեքը</t>
  </si>
  <si>
    <t xml:space="preserve">Այդ թվում  </t>
  </si>
  <si>
    <t>ՀՀ պետական բյուջե</t>
  </si>
  <si>
    <t>Դոնոր կազմակերպություններ</t>
  </si>
  <si>
    <t>Վարչական</t>
  </si>
  <si>
    <t>Ֆոնդային</t>
  </si>
  <si>
    <t>1․ Քաղաքացիների և տնտեսվարող սուբյեկտների իրավունքների բնագավառ</t>
  </si>
  <si>
    <t>2․ Տեղական ինքնակառավարմանը բնակիչների մասնակցության բնագավառ</t>
  </si>
  <si>
    <t>3․ Ֆինանսների բնագավառ</t>
  </si>
  <si>
    <t>4․ Հանրային միջոցառումների բնագավառ</t>
  </si>
  <si>
    <t>5․ Պաշտպանության կազմակերպման բնագավառ</t>
  </si>
  <si>
    <t>6․ Արտակարգ իրավիճակներից բնակչության պաշտպանության և քաղաքացիական պաշտպանության կազմակերպման բնագավառ</t>
  </si>
  <si>
    <t>8․ Հողօգտագործման բնագավառ</t>
  </si>
  <si>
    <t>9․ Տրանսպորտի բնագավառ</t>
  </si>
  <si>
    <t>10․ Առևտրի և ծառայությունների բնագավառ</t>
  </si>
  <si>
    <t>11․  Կրթության, մշակույթի և երիտասարդության հետ տարվող աշխատանքների բնագավառ</t>
  </si>
  <si>
    <t>12․  Առողջապահության, ֆիզիկական կուլտուրայի և սպորտի բնագավառ</t>
  </si>
  <si>
    <t>13․ Սոցիալական պաշտպանության բնագավառ</t>
  </si>
  <si>
    <t>14․ Գյուղատնտեսության բնագավառ</t>
  </si>
  <si>
    <t>15․  Անասնաբուժության և բուսասանիտարիայի բնագավառ</t>
  </si>
  <si>
    <t>16․  Շրջակա միջավայրի պահպանության բնագավառ</t>
  </si>
  <si>
    <t>17․ Զբոսաշրջության բնագավառ</t>
  </si>
  <si>
    <t>18․ Ընդհանուր բնագավառ</t>
  </si>
  <si>
    <t>Զինակոչիկների հետ տարվող աշխատանքներ</t>
  </si>
  <si>
    <t>Ապարան համայնք</t>
  </si>
  <si>
    <t>22 բնակավայր</t>
  </si>
  <si>
    <t>Մարզադպրոցի ցանկապատի կառուցում</t>
  </si>
  <si>
    <t>300քմ</t>
  </si>
  <si>
    <t xml:space="preserve">Ընդամենը՝ </t>
  </si>
  <si>
    <t>Հայոց Բանակի օրվան նվիրված միջոցառում</t>
  </si>
  <si>
    <t>Մայրության և գեղեցկության տոն</t>
  </si>
  <si>
    <t>Եղեռնի օրվան նվիրված հիշատակի միջոցառումներ</t>
  </si>
  <si>
    <t>Հաղթանակի օրվան նվիրված միջոցառումներ</t>
  </si>
  <si>
    <t>Երեխաների պաշտպանության օրվա միջոցառումներ</t>
  </si>
  <si>
    <t>Վերջին զանգի տոնական համերգ, հուշամեդալների և հավաստագրերի հանձնում</t>
  </si>
  <si>
    <t>Ամանորյա միջոցառումներ</t>
  </si>
  <si>
    <t>ՈՒսուցչի օրվան նվիրված միջոցառումներ</t>
  </si>
  <si>
    <t>Անկախության օրվան նվիրված միջոցառումներ</t>
  </si>
  <si>
    <t>Թումանյանական շաբաթ, մայրենիի միամսյակ</t>
  </si>
  <si>
    <t>Գրադարանավարի օր</t>
  </si>
  <si>
    <t>Գիտելիքի օր</t>
  </si>
  <si>
    <t>Օժանդակություն հուղարկավորությունների կազմակերպմանը</t>
  </si>
  <si>
    <t>Կարիքավոր ուսանողներին ուսման վարձերի մասնակի հատկացում</t>
  </si>
  <si>
    <t>Ավագանու անդամների փոխհատուցում իրենց պարտականությունների կատարման համար</t>
  </si>
  <si>
    <t>Համայնքի սեփականություն հանդիսացող գույքերի պետական գրանցում</t>
  </si>
  <si>
    <t xml:space="preserve">Համայնքի սեփականություն հանդիսացող անշարժ գույքերի ընթացիկ հաշվառում,քաղաքաշինական և հողաշինական կադաստրի վարում, այդ ուղղությամբ օրենսդրական և իրավական կարգավորումների ապահովում  </t>
  </si>
  <si>
    <t>ՏՀԶՎԿ-ի ծառայությունների ապահովում</t>
  </si>
  <si>
    <t>Համայնքային կյանքի լուսաբանում՝ տեղական և միջազգային լրատվամիջոցներում</t>
  </si>
  <si>
    <t>Ներքին աուդիտի ծառայության ձեռքբերում</t>
  </si>
  <si>
    <t>Հանրային լսումների անցկացում</t>
  </si>
  <si>
    <t>Ընդամենը՝</t>
  </si>
  <si>
    <t>Կարիքավոր, վիրավոր և զոհված ազատամարտիկների, բազմազավակ, ծնողազուրկ ընտանիքներին աջակցություն</t>
  </si>
  <si>
    <t>Շրջիկ գրադարան</t>
  </si>
  <si>
    <t xml:space="preserve">Ընդհանուրը՝ </t>
  </si>
  <si>
    <t>Արտագնա և ներգնա գործուղումներ</t>
  </si>
  <si>
    <t>7․ Քաղաքաշինություն և կոմունալ տնտեսության բնագավառ</t>
  </si>
  <si>
    <t xml:space="preserve">Հողատարածքների արդյունավետ կառավարման մեխանիզմների փորձարկում և կիրառում </t>
  </si>
  <si>
    <t>Մասնավոր հատվածի հետ համատեղ առևտրի և ծառայությունների բարելավման միջոցառումներ</t>
  </si>
  <si>
    <t>Անասնաբուժական դասընթացներ և վերապատրաստումներ</t>
  </si>
  <si>
    <t>Փողոցների և շենք-շինությունների համարակալում</t>
  </si>
  <si>
    <t>Գյուղ․ ոլորտում նոր տեխնոլոգիաների ուսումնասիրություն և տեղայնացում</t>
  </si>
  <si>
    <t>x</t>
  </si>
  <si>
    <t>Համայնքային բյուջե</t>
  </si>
  <si>
    <t>Աղետների և ռիսկերի նվազեցմանն ուղղված միջոցառումներ</t>
  </si>
  <si>
    <t>Կոմունալ տեխնիկաների և այլ ավտոմեքենաների ձեռքբերում</t>
  </si>
  <si>
    <t>Իրավական խորհրդատվական  և փաստաբանական ծառայության ձեռքբերում</t>
  </si>
  <si>
    <t xml:space="preserve">Համայնքի սեփականություն հանդիսացող գույքերի չափագրման ծառայությունների ձեռքբերում </t>
  </si>
  <si>
    <t>Քաղաքացիների և տնտեսվարող սուբյեկտների շրջանում իրավունքների իրազեկվածության բարձրացման միջոցառումներ՝ հանդիպում քննարկումներ, սեմինարներ և տեղեկատվական նյութեր</t>
  </si>
  <si>
    <t>Գյուղական բնակավայրերում ներհամայնքային ճանապարհների խճալցում</t>
  </si>
  <si>
    <t>Ըստ անհրաժեշտության</t>
  </si>
  <si>
    <t>Վերապատրաստումների և սեմինարների կազմակերպում</t>
  </si>
  <si>
    <t>Հասարակական զուգարանի կառուցում</t>
  </si>
  <si>
    <t>2քմ</t>
  </si>
  <si>
    <t>Համայնքի հողօգտագործման տարեկան ծրագրի կազմում և հաստատում</t>
  </si>
  <si>
    <t>Թույլտվություն պահանջող գործունեության տեսակների նկատմամբ հսկողության արդյունավետության բարձրացում</t>
  </si>
  <si>
    <t>Համայնքապետարանի աշխատակիցների և վարչական ղեկավարների կառավարման արդյունավետության բարձրացման նպատակով վերապատրաստման դասընթացներ</t>
  </si>
  <si>
    <t>Ֆինանսական խորհրդատուի ծառայության ձեռքբերում</t>
  </si>
  <si>
    <t>Սեղանի թենիսի առաջնություն</t>
  </si>
  <si>
    <t>Վոլեյբոլի առաջնություն</t>
  </si>
  <si>
    <t>Հուշարձանների և մշակութային կոթողների պաշտպանության օր</t>
  </si>
  <si>
    <t>Վարդավառ</t>
  </si>
  <si>
    <t>Երիտասարդների միջազգային օր</t>
  </si>
  <si>
    <t>Եվրոպական ժառանգության օրեր</t>
  </si>
  <si>
    <t>44-օրյա պատերազմի զոհերի հիշատակի օր</t>
  </si>
  <si>
    <t>Տարեցների օր</t>
  </si>
  <si>
    <t>ՈՆՄԺ օրեր</t>
  </si>
  <si>
    <t>Հեծանվային առաջնություն</t>
  </si>
  <si>
    <t>Բերքի օրհնության օր</t>
  </si>
  <si>
    <t>Բազմաբնակարան բնակելի շենքի տանիքի վերանորոգում</t>
  </si>
  <si>
    <t>Կամուրջների կառուցում</t>
  </si>
  <si>
    <t>Ձորագլուխ, Վարդենիս</t>
  </si>
  <si>
    <t>Ապահովագրական ծառայության ձեռքբերում</t>
  </si>
  <si>
    <t>Սերվերի, գեներատորի ձեռքբերում</t>
  </si>
  <si>
    <t>8 հատ</t>
  </si>
  <si>
    <t>Շչակների ձեռքբերում և տեղադրում</t>
  </si>
  <si>
    <t>Կանգառների կառուցում/տեղադրում</t>
  </si>
  <si>
    <t>Ապարան, Կայք, Վարդենիս, Թթուջուր, Ձորագլուխ, Քուչակ, Ծաղկաշեն, Արագած, Վարդենուտ, Արայի, Ափնագյուղ, Շենավան-Հարթավան խաչմերուկ</t>
  </si>
  <si>
    <t>Տեղեկատվական նշանների տեղադրում</t>
  </si>
  <si>
    <t xml:space="preserve"> Փողոցների ճանապարհների եզրերի հենապատերի մայթեզրերի կառուցում</t>
  </si>
  <si>
    <t>60մ</t>
  </si>
  <si>
    <t>Աղբատեղերի կառուցում, վերանորոգում, աղբամանների ձեռքբերում</t>
  </si>
  <si>
    <t>գ. Քուչակ</t>
  </si>
  <si>
    <t>Վարչական շենքի բակային մասի և մատուռի երկաթյա ցանկապատի կառուցում</t>
  </si>
  <si>
    <t>Ջրօգտագործման թույլտվությունների, ջրահաշվիչ/ջրաչափիչ/ սարքերի և ինտերնետային կապի ձեռքբերում</t>
  </si>
  <si>
    <t>Գյուղացիական տնտեսություններին էժան գներով վառելանյութերի, սերմնացուների և պարարտանյութերի ապահովում</t>
  </si>
  <si>
    <t>ք․ Ապարան</t>
  </si>
  <si>
    <t>19 հոգի /Յուրաքանչյուր եռամսյակում 100.000/</t>
  </si>
  <si>
    <t>Մշակույթի կենտրոնի վերանորոգում և ջեռուցման անցկացում</t>
  </si>
  <si>
    <t>Վարդենուտ, Չքնաղ, Հարթավան</t>
  </si>
  <si>
    <t>Սպորտդահլիճի վերանորոգում</t>
  </si>
  <si>
    <t>Ծաղկաշեն</t>
  </si>
  <si>
    <t>Գրադարանի վերանորոգում</t>
  </si>
  <si>
    <t>Հարթավան</t>
  </si>
  <si>
    <t>Հանդիսությունների սրահի վերանորոգում</t>
  </si>
  <si>
    <t>Քույր քաղաքների ստեղծում</t>
  </si>
  <si>
    <t>Ֆուտբոլի առաջնություններ</t>
  </si>
  <si>
    <t>ք. Ապարան</t>
  </si>
  <si>
    <t>8մ</t>
  </si>
  <si>
    <t>Կայք</t>
  </si>
  <si>
    <t>ՎԻՔՍՈՖԹ ծառայության ձեռքբերում</t>
  </si>
  <si>
    <t>Ափնագյուղ</t>
  </si>
  <si>
    <t>Ապարան համայնքի 2026թ․ տարեկան աշխատանքային պլան</t>
  </si>
  <si>
    <t>19 հատ</t>
  </si>
  <si>
    <t>164 292  քմ</t>
  </si>
  <si>
    <t xml:space="preserve"> x 
</t>
  </si>
  <si>
    <t>Ապարան, Արագած, Շենավան, Եղիպատրուշ, Երնջատափ, Մելիքգյուղ, Քուչակ, Հարթավան, Վարդենիս, Վարդենուտ, Ափնագյուղ, Արայի, Ծաղկաշեն, Կայք, Նիգավան, Սարալանջ</t>
  </si>
  <si>
    <t>13 հատ</t>
  </si>
  <si>
    <t xml:space="preserve">«Դումոյ  ագոներ» կոչվող տարածքում գտնվող լճակի պատվարի ամրացում և ջրթողի վերանորոգում </t>
  </si>
  <si>
    <t>Միջհամայնքային համագործակցության ծրագրերի մասնակցություն</t>
  </si>
  <si>
    <t>Վարչական շենքերի և հանդիսությունների սրահների վերանորոգում</t>
  </si>
  <si>
    <t>Լուսագյուղ, Կայք</t>
  </si>
  <si>
    <t>Վարչական շենքի կառուցում</t>
  </si>
  <si>
    <t>Թթուջուր</t>
  </si>
  <si>
    <t>100քմ</t>
  </si>
  <si>
    <t xml:space="preserve">12մ x 25մ
</t>
  </si>
  <si>
    <t>Բազմաբնակարան բնակելի շենքի կոյուղու կառուցում</t>
  </si>
  <si>
    <t>95գծմ</t>
  </si>
  <si>
    <t>Վարչական շենքի տանիքի նորոգում, խմելու ջրի և գազի անցկացում</t>
  </si>
  <si>
    <t>Ձորագլուխ</t>
  </si>
  <si>
    <t>Ծաղկաշեն, Ափնագյուղ</t>
  </si>
  <si>
    <t>Հակակարկտային կայանների ձեռքբերում</t>
  </si>
  <si>
    <t>«Ապարանյան ձմեռ» տոնախմբություն, ձնամարտի առաջնություն</t>
  </si>
  <si>
    <t>Փառատոնների կազմակերպում՝ էթնո երաժշտության, ջրի, ավանդական ուտեստների և այլ միջոցառումների</t>
  </si>
  <si>
    <t>Տարվա ընթացքում երիտասարդական նախաձեռնությունների, ծրագրերի իրականացում</t>
  </si>
  <si>
    <t>Դիզելային գեներատոր</t>
  </si>
  <si>
    <t>Մասնակցային բյուջետավորում</t>
  </si>
  <si>
    <t>Համայնքային ծառայողների մրցույթների անցկացման ծրագիր</t>
  </si>
  <si>
    <t xml:space="preserve">Ավագանու նիստերի համար անհրաժեշտ տեխնիկայի ձեռքբերում /միկրոֆոն, շտատիվ/
</t>
  </si>
  <si>
    <t>Գույքի և տեխնիկայի ձեռքբերում /աթոռ, սեղան, համակարգիչ, օդորակիչ, /</t>
  </si>
  <si>
    <t>Վարչական շենքի և հանդիսությունների սրահի ջեռուցման անցկացում</t>
  </si>
  <si>
    <t>60 սան</t>
  </si>
  <si>
    <t>200 սան</t>
  </si>
  <si>
    <t>Չքնաղ, Վարդենիս, Լուսագյուղ</t>
  </si>
  <si>
    <t>1800մ</t>
  </si>
  <si>
    <t>16 բնակավայր</t>
  </si>
  <si>
    <t>17 շենքի մուտք</t>
  </si>
  <si>
    <t>120 սան</t>
  </si>
  <si>
    <t>ՄԱԿ-ի ԿԶՆ 2030 ուղղված ծրագրեր</t>
  </si>
  <si>
    <t>Միջազգային կազմակերպությունների կողմից համաֆինանսավորվող զարգացման ծրագրեր</t>
  </si>
  <si>
    <t>Շախմատի առաջնություն</t>
  </si>
  <si>
    <t>Ֆուտբոլի պատանեկան հավաքականի մասնակցության ապահովում հանրապետական առաջնությանը</t>
  </si>
  <si>
    <t>Ապարանի հերոսամարտի 108-ամյակի տոնակատարություն</t>
  </si>
  <si>
    <t>Ափնագյուղ բնակավայրում  հաշվառված տեղական նշանակության ԿԱՄՈՒՐՋ-ի (պետ. Ցուցիչ` 2,23,8) վերականգնում</t>
  </si>
  <si>
    <t>«Ապարանը՝ լեռների ռիթմը» միջոցառում</t>
  </si>
  <si>
    <t>Քաղաքացիական պաշտպանության միջոցառումների իրականացում, ապաստարանների վերանորոգում</t>
  </si>
  <si>
    <t>Ներհամայնքային ճանապարհների ասֆալտապատում /սուբվենցիոն ծրագիր 2025թ․/</t>
  </si>
  <si>
    <t>Մանկական խաղահրապարակների և մարզահրապարակների կառուցում /սուբվենցիոն ծրագիր 2025թ․/</t>
  </si>
  <si>
    <t>Ապարան համայնքի Ապարան քաղաքի ներհամայնքային ճանապարհների ասֆալտապատում /սուբվենցիոն ծրագիր  2024թ․ /</t>
  </si>
  <si>
    <t>Ապարան համայնքի Ապարան քաղաքի կամուրջների կառուցում /սուբվենցիոն ծրագիր 2024թ/</t>
  </si>
  <si>
    <t>Ներկայացուցչական ծախսեր</t>
  </si>
  <si>
    <t>Խմելու ջրի ջրագծերի վերակառուցում /սուբվենցիոն ծրագիր 2025թ․/</t>
  </si>
  <si>
    <t>Ապարան քաղաքի քաղաքային զբոսայգու և պանթեոնի բարեկարգում /սուբվենցիոն ծրագիր 2025թ․/</t>
  </si>
  <si>
    <t>Ապարան քաղաքի բազմամուտք բնակելի շենքերի մուտքերի վերանորոգում /սուբվենցիոն ծրագիր 2024թ․/</t>
  </si>
  <si>
    <t>Արագած բնակավայրում կառուցվող մանկապարտեզի շենքի կառուցման ավարտ /սուբվենցիոն ծրագիր 2022թ/</t>
  </si>
  <si>
    <t>Շենավան բնակավայրում կառուցվող մանկապարտեզի շենքի կառուցման ավարտ /սուբվենցիոն ծրագիր 2022թ․/</t>
  </si>
  <si>
    <t>Կայք բնակավայրում նոր մանկապարտեզի կառուցում /սուբվենցիոն ծրագիր 2026թ/</t>
  </si>
  <si>
    <t>Երնջատափ բնակավայրում նոր մանկապարտեզի կառուցում /սուբվենցիոն ծրագիր 2026/</t>
  </si>
  <si>
    <t>Վարչական շենքերի համար ցուցանակների ձեռքբերում</t>
  </si>
  <si>
    <t>14 հոգի</t>
  </si>
  <si>
    <t xml:space="preserve">Ապարան համայնքի Ապարան քաղաքի բնակելի շենքերի ճակատային մասի վերանորոգման աշխատանքներ </t>
  </si>
  <si>
    <t>Ներհամայնքային ճանապարհների ասֆալտապատում /սուբվենցիոն ծրագիր 2026թ․/</t>
  </si>
  <si>
    <t xml:space="preserve"> Ապարան համայնք </t>
  </si>
  <si>
    <t>Ապարան համայնքի վարչական տարածքների գազաֆիկացում /սուբվենցիոն ծրագիր 2026թ․/</t>
  </si>
  <si>
    <t>Կայք, Եղիպատրուշ, Հարթավան, Ջրամբար, Արայի, Շենավան, Թթուջուր, Ձորագլուխ, Քուչակ, Ափնագյուղ, Արագած, Երնջատափ և Մելիքգյուղ</t>
  </si>
  <si>
    <t>Lուսավորության ցանցի անցկացում /սուբվենցիոն ծրագիր 2026թ․/</t>
  </si>
  <si>
    <t>15 բնակավայր</t>
  </si>
  <si>
    <t>Խմելու ջրի ջրագծերի վերակառուցում /սուբվենցիոն ծրագիր 2026թ․/</t>
  </si>
  <si>
    <t>Գերեզմանների ցանկապատում /սուբվենցիոն ծրագիր 2026թ․/</t>
  </si>
  <si>
    <t>18 բնակավայր</t>
  </si>
  <si>
    <t>Ապարան համայնքի Ապարան քաղաքում մանկապատանեկան մարզադպրոցի նոր մասնաշենքի կառուցման աշխաանքներ  /սուբվենցիոն ծրագիր 2025թ․/</t>
  </si>
  <si>
    <t>Արագած</t>
  </si>
  <si>
    <t>Շենավան</t>
  </si>
  <si>
    <t>Երնջատափ</t>
  </si>
  <si>
    <t>Ջրամբար</t>
  </si>
  <si>
    <t>Մելիքգյուղ</t>
  </si>
  <si>
    <t>Եղիպատրուշ</t>
  </si>
  <si>
    <t xml:space="preserve">Նախագծային աշխատանքների, նախագծերի փորձաքննությունների  և շինարարությունների տեխնիկական հսկողության ձեռքբերում </t>
  </si>
  <si>
    <t>Ոռոգման և ջրահեռացման առուների կիսախողովակների վերանորոգում</t>
  </si>
  <si>
    <t>ՖՏ բաժին</t>
  </si>
  <si>
    <t>Կամավորական աշխատանքը խրախուսելու նպատակով հավաստագրերի տպագրում</t>
  </si>
  <si>
    <t>Շրջակա միջավայրի պաշտպանությանն ուղղված միջոցառումների իրականացում․ շաբաթօրյակների կազմակերպում, պլոգինգ բնապահպանական կրթական արշավների, միջոցառումների կազմակերպում</t>
  </si>
  <si>
    <t>Կանաչապատման աշխատանքների, ծառատունկի կազմակերպում</t>
  </si>
  <si>
    <t>Էներգախնայողության և էներգաարդյունավետության բարձրացմանն ուղղված ծրագրերի իրականացում</t>
  </si>
  <si>
    <t>«Մաքուր, անվտանգ և մրցունակ էներգետիկ միություն» խորագրով կայուն էներգիայի օրերի միջոցառման կազմակերպում</t>
  </si>
  <si>
    <t>Թափոնների արդյունավետ կառավարման, վերամշակմանը ուղղված միջոցառումների իրականացում</t>
  </si>
  <si>
    <t>Քանդակագործության միջազգային սիմպոզիում</t>
  </si>
  <si>
    <t>Պարատոն Ապարանում՝ ազգային պարերի ավանդույթները և մշակութային արժեքները պահպանելու համար</t>
  </si>
  <si>
    <t>Տյառնընդառաջ</t>
  </si>
  <si>
    <t>Ապարան քաղաքի Բաղրամյան 26 շենքի կից այգու կառուցում և բարեկարգում</t>
  </si>
  <si>
    <t>Համայնքի տուրիստական վայրերի քարտեզագրման և տեղեկատվական բուկլետների տպագրություն, տուր-փաթեթների կազմում</t>
  </si>
  <si>
    <t>Զբոսաշրջության զարգացմանն ուղղված ծրագրերի մշակում, համաֆինանսավորում, միջոցառումների կազմակերպում</t>
  </si>
  <si>
    <t>Զբոսաշրջային տեղակատվական ցուցանակների ձեռքբերում</t>
  </si>
  <si>
    <t>Ապարան համայնքի ղեկավարին կից կանանց եւ երիտասարդների խորհրդակցական մարմնի գործունեություն</t>
  </si>
  <si>
    <t xml:space="preserve">Համայնքում թափառող կենդանիների ստերջացում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</si>
</sst>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color theme="1"/>
      <name val="GHEA Grapalat"/>
      <family val="3"/>
    </font>
    <font>
      <b/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name val="GHEA Grapalat"/>
      <family val="3"/>
    </font>
    <font>
      <sz val="8"/>
      <color rgb="FF000000"/>
      <name val="GHEA Grapalat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43" fontId="2" fillId="2" borderId="0" xfId="1" applyFont="1" applyFill="1"/>
    <xf numFmtId="43" fontId="2" fillId="2" borderId="0" xfId="1" applyFont="1" applyFill="1" applyAlignment="1">
      <alignment wrapText="1"/>
    </xf>
    <xf numFmtId="43" fontId="2" fillId="2" borderId="0" xfId="1" applyFont="1" applyFill="1" applyAlignment="1">
      <alignment vertical="center"/>
    </xf>
    <xf numFmtId="0" fontId="2" fillId="2" borderId="0" xfId="1" applyNumberFormat="1" applyFont="1" applyFill="1"/>
    <xf numFmtId="43" fontId="3" fillId="2" borderId="0" xfId="1" applyFont="1" applyFill="1"/>
    <xf numFmtId="0" fontId="5" fillId="0" borderId="0" xfId="0" applyFont="1"/>
    <xf numFmtId="43" fontId="4" fillId="2" borderId="0" xfId="1" applyFont="1" applyFill="1"/>
    <xf numFmtId="43" fontId="2" fillId="2" borderId="0" xfId="1" applyFont="1" applyFill="1" applyAlignment="1">
      <alignment horizontal="left" vertical="center" wrapText="1"/>
    </xf>
    <xf numFmtId="43" fontId="2" fillId="2" borderId="0" xfId="1" applyFont="1" applyFill="1" applyAlignment="1">
      <alignment horizontal="left" vertical="center"/>
    </xf>
    <xf numFmtId="43" fontId="6" fillId="2" borderId="9" xfId="1" applyFont="1" applyFill="1" applyBorder="1" applyAlignment="1">
      <alignment horizontal="left" vertical="center" wrapText="1"/>
    </xf>
    <xf numFmtId="43" fontId="6" fillId="2" borderId="0" xfId="1" applyFont="1" applyFill="1"/>
    <xf numFmtId="43" fontId="8" fillId="5" borderId="9" xfId="1" applyFont="1" applyFill="1" applyBorder="1" applyAlignment="1">
      <alignment horizontal="left" vertical="center" wrapText="1"/>
    </xf>
    <xf numFmtId="43" fontId="8" fillId="5" borderId="10" xfId="1" applyFont="1" applyFill="1" applyBorder="1" applyAlignment="1">
      <alignment horizontal="left" vertical="center" wrapText="1"/>
    </xf>
    <xf numFmtId="0" fontId="6" fillId="2" borderId="8" xfId="1" applyNumberFormat="1" applyFont="1" applyFill="1" applyBorder="1" applyAlignment="1">
      <alignment vertical="center" wrapText="1"/>
    </xf>
    <xf numFmtId="43" fontId="6" fillId="2" borderId="9" xfId="1" applyFont="1" applyFill="1" applyBorder="1" applyAlignment="1">
      <alignment vertical="center" wrapText="1"/>
    </xf>
    <xf numFmtId="43" fontId="6" fillId="2" borderId="0" xfId="1" applyFont="1" applyFill="1" applyAlignment="1">
      <alignment horizontal="left" vertical="center" wrapText="1"/>
    </xf>
    <xf numFmtId="43" fontId="7" fillId="2" borderId="0" xfId="1" applyFont="1" applyFill="1"/>
    <xf numFmtId="0" fontId="7" fillId="4" borderId="18" xfId="1" applyNumberFormat="1" applyFont="1" applyFill="1" applyBorder="1" applyAlignment="1">
      <alignment vertical="center" wrapText="1"/>
    </xf>
    <xf numFmtId="43" fontId="6" fillId="4" borderId="19" xfId="1" applyFont="1" applyFill="1" applyBorder="1" applyAlignment="1">
      <alignment horizontal="left" vertical="center" wrapText="1"/>
    </xf>
    <xf numFmtId="43" fontId="7" fillId="4" borderId="9" xfId="1" applyFont="1" applyFill="1" applyBorder="1" applyAlignment="1">
      <alignment horizontal="left" vertical="center" wrapText="1"/>
    </xf>
    <xf numFmtId="43" fontId="6" fillId="4" borderId="9" xfId="1" applyFont="1" applyFill="1" applyBorder="1" applyAlignment="1">
      <alignment horizontal="left" vertical="center" wrapText="1"/>
    </xf>
    <xf numFmtId="43" fontId="7" fillId="4" borderId="10" xfId="1" applyFont="1" applyFill="1" applyBorder="1" applyAlignment="1">
      <alignment horizontal="left" vertical="center" wrapText="1"/>
    </xf>
    <xf numFmtId="43" fontId="6" fillId="4" borderId="10" xfId="1" applyFont="1" applyFill="1" applyBorder="1" applyAlignment="1">
      <alignment horizontal="left" vertical="center" wrapText="1"/>
    </xf>
    <xf numFmtId="0" fontId="6" fillId="2" borderId="9" xfId="1" applyNumberFormat="1" applyFont="1" applyFill="1" applyBorder="1" applyAlignment="1">
      <alignment vertical="center" wrapText="1"/>
    </xf>
    <xf numFmtId="43" fontId="6" fillId="2" borderId="19" xfId="1" applyFont="1" applyFill="1" applyBorder="1" applyAlignment="1">
      <alignment horizontal="left" vertical="center" wrapText="1"/>
    </xf>
    <xf numFmtId="3" fontId="6" fillId="2" borderId="9" xfId="1" applyNumberFormat="1" applyFont="1" applyFill="1" applyBorder="1" applyAlignment="1">
      <alignment horizontal="right" vertical="center" wrapText="1"/>
    </xf>
    <xf numFmtId="43" fontId="6" fillId="2" borderId="0" xfId="1" applyFont="1" applyFill="1" applyAlignment="1">
      <alignment vertical="center"/>
    </xf>
    <xf numFmtId="0" fontId="6" fillId="2" borderId="8" xfId="1" applyNumberFormat="1" applyFont="1" applyFill="1" applyBorder="1" applyAlignment="1">
      <alignment vertical="center"/>
    </xf>
    <xf numFmtId="43" fontId="9" fillId="2" borderId="9" xfId="1" applyFont="1" applyFill="1" applyBorder="1" applyAlignment="1">
      <alignment vertical="center" wrapText="1"/>
    </xf>
    <xf numFmtId="43" fontId="6" fillId="2" borderId="9" xfId="1" applyFont="1" applyFill="1" applyBorder="1" applyAlignment="1">
      <alignment vertical="center"/>
    </xf>
    <xf numFmtId="43" fontId="6" fillId="2" borderId="9" xfId="1" applyFont="1" applyFill="1" applyBorder="1"/>
    <xf numFmtId="43" fontId="9" fillId="2" borderId="9" xfId="1" applyFont="1" applyFill="1" applyBorder="1" applyAlignment="1">
      <alignment horizontal="left" vertical="center" wrapText="1"/>
    </xf>
    <xf numFmtId="0" fontId="6" fillId="0" borderId="9" xfId="0" applyFont="1" applyBorder="1"/>
    <xf numFmtId="0" fontId="6" fillId="0" borderId="9" xfId="0" applyFont="1" applyBorder="1" applyAlignment="1">
      <alignment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2" borderId="18" xfId="1" applyNumberFormat="1" applyFont="1" applyFill="1" applyBorder="1" applyAlignment="1">
      <alignment vertical="center" wrapText="1"/>
    </xf>
    <xf numFmtId="43" fontId="6" fillId="2" borderId="16" xfId="1" applyFont="1" applyFill="1" applyBorder="1" applyAlignment="1">
      <alignment horizontal="left" vertical="center" wrapText="1"/>
    </xf>
    <xf numFmtId="43" fontId="6" fillId="5" borderId="9" xfId="1" applyFont="1" applyFill="1" applyBorder="1" applyAlignment="1">
      <alignment horizontal="left" vertical="center" wrapText="1"/>
    </xf>
    <xf numFmtId="43" fontId="6" fillId="5" borderId="10" xfId="1" applyFont="1" applyFill="1" applyBorder="1" applyAlignment="1">
      <alignment horizontal="left" vertical="center" wrapText="1"/>
    </xf>
    <xf numFmtId="43" fontId="6" fillId="2" borderId="11" xfId="1" applyFont="1" applyFill="1" applyBorder="1" applyAlignment="1">
      <alignment vertical="center" wrapText="1"/>
    </xf>
    <xf numFmtId="43" fontId="6" fillId="2" borderId="11" xfId="1" applyFont="1" applyFill="1" applyBorder="1" applyAlignment="1">
      <alignment horizontal="left" vertical="center" wrapText="1"/>
    </xf>
    <xf numFmtId="43" fontId="6" fillId="2" borderId="9" xfId="1" applyFont="1" applyFill="1" applyBorder="1" applyAlignment="1">
      <alignment horizontal="left" vertical="center"/>
    </xf>
    <xf numFmtId="0" fontId="6" fillId="2" borderId="8" xfId="1" applyNumberFormat="1" applyFont="1" applyFill="1" applyBorder="1"/>
    <xf numFmtId="43" fontId="6" fillId="4" borderId="9" xfId="1" applyFont="1" applyFill="1" applyBorder="1" applyAlignment="1">
      <alignment horizontal="left" vertical="center"/>
    </xf>
    <xf numFmtId="43" fontId="6" fillId="4" borderId="10" xfId="1" applyFont="1" applyFill="1" applyBorder="1" applyAlignment="1">
      <alignment horizontal="left" vertical="center"/>
    </xf>
    <xf numFmtId="0" fontId="6" fillId="2" borderId="19" xfId="1" applyNumberFormat="1" applyFont="1" applyFill="1" applyBorder="1" applyAlignment="1">
      <alignment horizontal="right"/>
    </xf>
    <xf numFmtId="43" fontId="6" fillId="2" borderId="9" xfId="1" applyFont="1" applyFill="1" applyBorder="1" applyAlignment="1">
      <alignment wrapText="1"/>
    </xf>
    <xf numFmtId="43" fontId="6" fillId="4" borderId="19" xfId="1" applyFont="1" applyFill="1" applyBorder="1" applyAlignment="1">
      <alignment horizontal="left" vertical="center"/>
    </xf>
    <xf numFmtId="0" fontId="6" fillId="2" borderId="18" xfId="1" applyNumberFormat="1" applyFont="1" applyFill="1" applyBorder="1"/>
    <xf numFmtId="43" fontId="6" fillId="2" borderId="19" xfId="1" applyFont="1" applyFill="1" applyBorder="1" applyAlignment="1">
      <alignment horizontal="left" vertical="center"/>
    </xf>
    <xf numFmtId="43" fontId="6" fillId="2" borderId="11" xfId="1" applyFont="1" applyFill="1" applyBorder="1" applyAlignment="1">
      <alignment horizontal="left" vertical="center"/>
    </xf>
    <xf numFmtId="43" fontId="6" fillId="6" borderId="4" xfId="1" applyFont="1" applyFill="1" applyBorder="1" applyAlignment="1">
      <alignment horizontal="left" vertical="center"/>
    </xf>
    <xf numFmtId="43" fontId="6" fillId="6" borderId="5" xfId="1" applyFont="1" applyFill="1" applyBorder="1" applyAlignment="1">
      <alignment horizontal="left" vertical="center"/>
    </xf>
    <xf numFmtId="43" fontId="6" fillId="2" borderId="25" xfId="1" applyFont="1" applyFill="1" applyBorder="1" applyAlignment="1">
      <alignment horizontal="left" vertical="center" wrapText="1"/>
    </xf>
    <xf numFmtId="0" fontId="6" fillId="2" borderId="19" xfId="1" applyNumberFormat="1" applyFont="1" applyFill="1" applyBorder="1" applyAlignment="1">
      <alignment vertical="center" wrapText="1"/>
    </xf>
    <xf numFmtId="0" fontId="6" fillId="2" borderId="9" xfId="1" applyNumberFormat="1" applyFont="1" applyFill="1" applyBorder="1" applyAlignment="1">
      <alignment horizontal="right" vertical="center" wrapText="1"/>
    </xf>
    <xf numFmtId="43" fontId="6" fillId="0" borderId="0" xfId="1" applyFont="1" applyFill="1"/>
    <xf numFmtId="0" fontId="6" fillId="0" borderId="18" xfId="1" applyNumberFormat="1" applyFont="1" applyFill="1" applyBorder="1"/>
    <xf numFmtId="43" fontId="6" fillId="0" borderId="9" xfId="1" applyFont="1" applyFill="1" applyBorder="1" applyAlignment="1">
      <alignment vertical="center" wrapText="1"/>
    </xf>
    <xf numFmtId="43" fontId="6" fillId="0" borderId="9" xfId="1" applyFont="1" applyFill="1" applyBorder="1" applyAlignment="1">
      <alignment horizontal="left" vertical="center" wrapText="1"/>
    </xf>
    <xf numFmtId="43" fontId="6" fillId="0" borderId="9" xfId="1" applyFont="1" applyFill="1" applyBorder="1" applyAlignment="1">
      <alignment horizontal="left" vertical="center"/>
    </xf>
    <xf numFmtId="43" fontId="2" fillId="0" borderId="0" xfId="1" applyFont="1" applyFill="1"/>
    <xf numFmtId="0" fontId="6" fillId="0" borderId="8" xfId="1" applyNumberFormat="1" applyFont="1" applyFill="1" applyBorder="1"/>
    <xf numFmtId="43" fontId="6" fillId="0" borderId="11" xfId="1" applyFont="1" applyFill="1" applyBorder="1" applyAlignment="1">
      <alignment vertical="center" wrapText="1"/>
    </xf>
    <xf numFmtId="43" fontId="6" fillId="0" borderId="19" xfId="1" applyFont="1" applyFill="1" applyBorder="1" applyAlignment="1">
      <alignment horizontal="left" vertical="center" wrapText="1"/>
    </xf>
    <xf numFmtId="43" fontId="10" fillId="7" borderId="9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43" fontId="6" fillId="2" borderId="9" xfId="1" applyFont="1" applyFill="1" applyBorder="1" applyAlignment="1">
      <alignment horizontal="left" vertical="top" wrapText="1"/>
    </xf>
    <xf numFmtId="43" fontId="8" fillId="6" borderId="22" xfId="1" applyFont="1" applyFill="1" applyBorder="1" applyAlignment="1">
      <alignment horizontal="center" vertical="center" wrapText="1"/>
    </xf>
    <xf numFmtId="43" fontId="8" fillId="6" borderId="20" xfId="1" applyFont="1" applyFill="1" applyBorder="1" applyAlignment="1">
      <alignment horizontal="center" vertical="center" wrapText="1"/>
    </xf>
    <xf numFmtId="43" fontId="8" fillId="6" borderId="21" xfId="1" applyFont="1" applyFill="1" applyBorder="1" applyAlignment="1">
      <alignment horizontal="center" vertical="center" wrapText="1"/>
    </xf>
    <xf numFmtId="43" fontId="8" fillId="4" borderId="18" xfId="1" applyFont="1" applyFill="1" applyBorder="1" applyAlignment="1">
      <alignment horizontal="center"/>
    </xf>
    <xf numFmtId="43" fontId="8" fillId="4" borderId="16" xfId="1" applyFont="1" applyFill="1" applyBorder="1" applyAlignment="1">
      <alignment horizontal="center"/>
    </xf>
    <xf numFmtId="43" fontId="8" fillId="4" borderId="19" xfId="1" applyFont="1" applyFill="1" applyBorder="1" applyAlignment="1">
      <alignment horizontal="center"/>
    </xf>
    <xf numFmtId="43" fontId="8" fillId="4" borderId="16" xfId="1" applyFont="1" applyFill="1" applyBorder="1" applyAlignment="1">
      <alignment horizontal="center" vertical="center" wrapText="1"/>
    </xf>
    <xf numFmtId="43" fontId="8" fillId="4" borderId="19" xfId="1" applyFont="1" applyFill="1" applyBorder="1" applyAlignment="1">
      <alignment horizontal="center" vertical="center" wrapText="1"/>
    </xf>
    <xf numFmtId="43" fontId="8" fillId="4" borderId="18" xfId="1" applyFont="1" applyFill="1" applyBorder="1" applyAlignment="1">
      <alignment horizontal="center" vertical="center" wrapText="1"/>
    </xf>
    <xf numFmtId="43" fontId="7" fillId="3" borderId="18" xfId="1" applyFont="1" applyFill="1" applyBorder="1" applyAlignment="1">
      <alignment horizontal="center"/>
    </xf>
    <xf numFmtId="43" fontId="7" fillId="3" borderId="16" xfId="1" applyFont="1" applyFill="1" applyBorder="1" applyAlignment="1">
      <alignment horizontal="center"/>
    </xf>
    <xf numFmtId="43" fontId="7" fillId="3" borderId="17" xfId="1" applyFont="1" applyFill="1" applyBorder="1" applyAlignment="1">
      <alignment horizontal="center"/>
    </xf>
    <xf numFmtId="43" fontId="8" fillId="3" borderId="18" xfId="1" applyFont="1" applyFill="1" applyBorder="1" applyAlignment="1">
      <alignment horizontal="center"/>
    </xf>
    <xf numFmtId="43" fontId="8" fillId="3" borderId="16" xfId="1" applyFont="1" applyFill="1" applyBorder="1" applyAlignment="1">
      <alignment horizontal="center"/>
    </xf>
    <xf numFmtId="43" fontId="8" fillId="3" borderId="17" xfId="1" applyFont="1" applyFill="1" applyBorder="1" applyAlignment="1">
      <alignment horizontal="center"/>
    </xf>
    <xf numFmtId="43" fontId="7" fillId="3" borderId="18" xfId="1" applyFont="1" applyFill="1" applyBorder="1" applyAlignment="1">
      <alignment horizontal="center" vertical="center" wrapText="1"/>
    </xf>
    <xf numFmtId="43" fontId="7" fillId="3" borderId="16" xfId="1" applyFont="1" applyFill="1" applyBorder="1" applyAlignment="1">
      <alignment horizontal="center" vertical="center" wrapText="1"/>
    </xf>
    <xf numFmtId="43" fontId="7" fillId="3" borderId="17" xfId="1" applyFont="1" applyFill="1" applyBorder="1" applyAlignment="1">
      <alignment horizontal="center" vertical="center" wrapText="1"/>
    </xf>
    <xf numFmtId="43" fontId="8" fillId="5" borderId="18" xfId="1" applyFont="1" applyFill="1" applyBorder="1" applyAlignment="1">
      <alignment horizontal="center" vertical="center" wrapText="1"/>
    </xf>
    <xf numFmtId="43" fontId="8" fillId="5" borderId="16" xfId="1" applyFont="1" applyFill="1" applyBorder="1" applyAlignment="1">
      <alignment horizontal="center" vertical="center" wrapText="1"/>
    </xf>
    <xf numFmtId="43" fontId="8" fillId="5" borderId="19" xfId="1" applyFont="1" applyFill="1" applyBorder="1" applyAlignment="1">
      <alignment horizontal="center" vertical="center" wrapText="1"/>
    </xf>
    <xf numFmtId="43" fontId="8" fillId="4" borderId="12" xfId="1" applyFont="1" applyFill="1" applyBorder="1" applyAlignment="1">
      <alignment horizontal="center" vertical="center" wrapText="1"/>
    </xf>
    <xf numFmtId="43" fontId="7" fillId="3" borderId="23" xfId="1" applyFont="1" applyFill="1" applyBorder="1" applyAlignment="1">
      <alignment horizontal="center" vertical="center" wrapText="1"/>
    </xf>
    <xf numFmtId="43" fontId="7" fillId="3" borderId="24" xfId="1" applyFont="1" applyFill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center" vertical="center" wrapText="1"/>
    </xf>
    <xf numFmtId="43" fontId="7" fillId="4" borderId="2" xfId="1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0" fontId="8" fillId="5" borderId="13" xfId="1" applyNumberFormat="1" applyFont="1" applyFill="1" applyBorder="1" applyAlignment="1">
      <alignment horizontal="center" vertical="center" wrapText="1"/>
    </xf>
    <xf numFmtId="0" fontId="8" fillId="5" borderId="14" xfId="1" applyNumberFormat="1" applyFont="1" applyFill="1" applyBorder="1" applyAlignment="1">
      <alignment horizontal="center" vertical="center" wrapText="1"/>
    </xf>
    <xf numFmtId="0" fontId="8" fillId="5" borderId="6" xfId="1" applyNumberFormat="1" applyFont="1" applyFill="1" applyBorder="1" applyAlignment="1">
      <alignment horizontal="center" vertical="center" wrapText="1"/>
    </xf>
    <xf numFmtId="43" fontId="8" fillId="5" borderId="11" xfId="1" applyFont="1" applyFill="1" applyBorder="1" applyAlignment="1">
      <alignment horizontal="center" vertical="center" wrapText="1"/>
    </xf>
    <xf numFmtId="43" fontId="8" fillId="5" borderId="15" xfId="1" applyFont="1" applyFill="1" applyBorder="1" applyAlignment="1">
      <alignment horizontal="center" vertical="center" wrapText="1"/>
    </xf>
    <xf numFmtId="43" fontId="8" fillId="5" borderId="7" xfId="1" applyFont="1" applyFill="1" applyBorder="1" applyAlignment="1">
      <alignment horizontal="center" vertical="center" wrapText="1"/>
    </xf>
    <xf numFmtId="43" fontId="8" fillId="5" borderId="11" xfId="1" applyFont="1" applyFill="1" applyBorder="1" applyAlignment="1">
      <alignment horizontal="left" vertical="center" wrapText="1"/>
    </xf>
    <xf numFmtId="43" fontId="8" fillId="5" borderId="15" xfId="1" applyFont="1" applyFill="1" applyBorder="1" applyAlignment="1">
      <alignment horizontal="left" vertical="center" wrapText="1"/>
    </xf>
    <xf numFmtId="43" fontId="8" fillId="5" borderId="7" xfId="1" applyFont="1" applyFill="1" applyBorder="1" applyAlignment="1">
      <alignment horizontal="left" vertical="center" wrapText="1"/>
    </xf>
    <xf numFmtId="43" fontId="8" fillId="5" borderId="12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177"/>
  <sheetViews>
    <sheetView tabSelected="1" topLeftCell="B1" zoomScale="130" zoomScaleNormal="130" workbookViewId="0">
      <pane ySplit="1" topLeftCell="A170" activePane="bottomLeft" state="frozen"/>
      <selection activeCell="B1" sqref="B1"/>
      <selection pane="bottomLeft" activeCell="I58" sqref="I58"/>
    </sheetView>
  </sheetViews>
  <sheetFormatPr defaultColWidth="8.88671875" defaultRowHeight="12" x14ac:dyDescent="0.25"/>
  <cols>
    <col min="1" max="1" width="2" style="1" hidden="1" customWidth="1"/>
    <col min="2" max="2" width="3.33203125" style="4" customWidth="1"/>
    <col min="3" max="3" width="28.44140625" style="2" customWidth="1"/>
    <col min="4" max="4" width="14.5546875" style="8" customWidth="1"/>
    <col min="5" max="5" width="15.33203125" style="9" customWidth="1"/>
    <col min="6" max="6" width="17.6640625" style="9" customWidth="1"/>
    <col min="7" max="7" width="24.44140625" style="9" customWidth="1"/>
    <col min="8" max="8" width="19" style="9" customWidth="1"/>
    <col min="9" max="9" width="16" style="9" customWidth="1"/>
    <col min="10" max="10" width="18.33203125" style="9" customWidth="1"/>
    <col min="11" max="11" width="16.6640625" style="1" customWidth="1"/>
    <col min="12" max="16384" width="8.88671875" style="1"/>
  </cols>
  <sheetData>
    <row r="1" spans="1:10" ht="12.6" thickBot="1" x14ac:dyDescent="0.3"/>
    <row r="2" spans="1:10" ht="34.200000000000003" customHeight="1" x14ac:dyDescent="0.25">
      <c r="A2" s="11"/>
      <c r="B2" s="94" t="s">
        <v>125</v>
      </c>
      <c r="C2" s="95"/>
      <c r="D2" s="95"/>
      <c r="E2" s="95"/>
      <c r="F2" s="95"/>
      <c r="G2" s="95"/>
      <c r="H2" s="95"/>
      <c r="I2" s="95"/>
      <c r="J2" s="96"/>
    </row>
    <row r="3" spans="1:10" ht="18" customHeight="1" x14ac:dyDescent="0.25">
      <c r="A3" s="11"/>
      <c r="B3" s="97" t="s">
        <v>0</v>
      </c>
      <c r="C3" s="100" t="s">
        <v>1</v>
      </c>
      <c r="D3" s="100" t="s">
        <v>2</v>
      </c>
      <c r="E3" s="103" t="s">
        <v>3</v>
      </c>
      <c r="F3" s="103" t="s">
        <v>4</v>
      </c>
      <c r="G3" s="106" t="s">
        <v>5</v>
      </c>
      <c r="H3" s="89"/>
      <c r="I3" s="89"/>
      <c r="J3" s="107"/>
    </row>
    <row r="4" spans="1:10" s="7" customFormat="1" ht="45.75" customHeight="1" x14ac:dyDescent="0.3">
      <c r="A4" s="11"/>
      <c r="B4" s="98"/>
      <c r="C4" s="101"/>
      <c r="D4" s="101"/>
      <c r="E4" s="104"/>
      <c r="F4" s="104"/>
      <c r="G4" s="12" t="s">
        <v>6</v>
      </c>
      <c r="H4" s="12" t="s">
        <v>7</v>
      </c>
      <c r="I4" s="106" t="s">
        <v>66</v>
      </c>
      <c r="J4" s="107"/>
    </row>
    <row r="5" spans="1:10" ht="14.4" customHeight="1" x14ac:dyDescent="0.25">
      <c r="A5" s="11"/>
      <c r="B5" s="99"/>
      <c r="C5" s="102"/>
      <c r="D5" s="102"/>
      <c r="E5" s="105"/>
      <c r="F5" s="105"/>
      <c r="G5" s="106"/>
      <c r="H5" s="90"/>
      <c r="I5" s="12" t="s">
        <v>8</v>
      </c>
      <c r="J5" s="13" t="s">
        <v>9</v>
      </c>
    </row>
    <row r="6" spans="1:10" ht="22.2" customHeight="1" x14ac:dyDescent="0.25">
      <c r="A6" s="11"/>
      <c r="B6" s="85" t="s">
        <v>10</v>
      </c>
      <c r="C6" s="86"/>
      <c r="D6" s="86"/>
      <c r="E6" s="86"/>
      <c r="F6" s="86"/>
      <c r="G6" s="86"/>
      <c r="H6" s="86"/>
      <c r="I6" s="86"/>
      <c r="J6" s="87"/>
    </row>
    <row r="7" spans="1:10" ht="73.8" customHeight="1" x14ac:dyDescent="0.25">
      <c r="A7" s="11"/>
      <c r="B7" s="14">
        <v>1</v>
      </c>
      <c r="C7" s="15" t="s">
        <v>71</v>
      </c>
      <c r="D7" s="16" t="s">
        <v>28</v>
      </c>
      <c r="E7" s="10" t="s">
        <v>73</v>
      </c>
      <c r="F7" s="10">
        <v>300000</v>
      </c>
      <c r="G7" s="10" t="s">
        <v>65</v>
      </c>
      <c r="H7" s="10" t="s">
        <v>65</v>
      </c>
      <c r="I7" s="10">
        <v>300000</v>
      </c>
      <c r="J7" s="10" t="s">
        <v>65</v>
      </c>
    </row>
    <row r="8" spans="1:10" s="5" customFormat="1" x14ac:dyDescent="0.25">
      <c r="A8" s="17"/>
      <c r="B8" s="18"/>
      <c r="C8" s="76" t="s">
        <v>32</v>
      </c>
      <c r="D8" s="76"/>
      <c r="E8" s="77"/>
      <c r="F8" s="19">
        <f>SUM(F7)</f>
        <v>300000</v>
      </c>
      <c r="G8" s="20">
        <f>SUM(G7)</f>
        <v>0</v>
      </c>
      <c r="H8" s="20">
        <f>SUM(H7)</f>
        <v>0</v>
      </c>
      <c r="I8" s="21">
        <f>SUM(I7)</f>
        <v>300000</v>
      </c>
      <c r="J8" s="22">
        <f>SUM(J7)</f>
        <v>0</v>
      </c>
    </row>
    <row r="9" spans="1:10" ht="19.2" customHeight="1" x14ac:dyDescent="0.25">
      <c r="A9" s="11"/>
      <c r="B9" s="85" t="s">
        <v>11</v>
      </c>
      <c r="C9" s="86"/>
      <c r="D9" s="86"/>
      <c r="E9" s="86"/>
      <c r="F9" s="86"/>
      <c r="G9" s="86"/>
      <c r="H9" s="86"/>
      <c r="I9" s="86"/>
      <c r="J9" s="87"/>
    </row>
    <row r="10" spans="1:10" ht="21.6" x14ac:dyDescent="0.25">
      <c r="A10" s="11"/>
      <c r="B10" s="14">
        <v>1</v>
      </c>
      <c r="C10" s="15" t="s">
        <v>53</v>
      </c>
      <c r="D10" s="16" t="s">
        <v>28</v>
      </c>
      <c r="E10" s="10" t="s">
        <v>73</v>
      </c>
      <c r="F10" s="10" t="s">
        <v>65</v>
      </c>
      <c r="G10" s="10" t="s">
        <v>65</v>
      </c>
      <c r="H10" s="10" t="s">
        <v>65</v>
      </c>
      <c r="I10" s="10" t="s">
        <v>65</v>
      </c>
      <c r="J10" s="10" t="s">
        <v>65</v>
      </c>
    </row>
    <row r="11" spans="1:10" ht="43.2" x14ac:dyDescent="0.25">
      <c r="A11" s="11"/>
      <c r="B11" s="14">
        <v>2</v>
      </c>
      <c r="C11" s="15" t="s">
        <v>216</v>
      </c>
      <c r="D11" s="10" t="s">
        <v>28</v>
      </c>
      <c r="E11" s="10"/>
      <c r="F11" s="10">
        <v>300000</v>
      </c>
      <c r="G11" s="10" t="s">
        <v>65</v>
      </c>
      <c r="H11" s="10" t="s">
        <v>65</v>
      </c>
      <c r="I11" s="10">
        <v>300000</v>
      </c>
      <c r="J11" s="10" t="s">
        <v>65</v>
      </c>
    </row>
    <row r="12" spans="1:10" ht="19.2" customHeight="1" x14ac:dyDescent="0.25">
      <c r="A12" s="11"/>
      <c r="B12" s="24">
        <v>3</v>
      </c>
      <c r="C12" s="15" t="s">
        <v>149</v>
      </c>
      <c r="D12" s="10" t="s">
        <v>28</v>
      </c>
      <c r="E12" s="10"/>
      <c r="F12" s="10">
        <v>15000000</v>
      </c>
      <c r="G12" s="10" t="s">
        <v>65</v>
      </c>
      <c r="H12" s="10" t="s">
        <v>65</v>
      </c>
      <c r="I12" s="10">
        <f>SUM(F12)</f>
        <v>15000000</v>
      </c>
      <c r="J12" s="10" t="s">
        <v>65</v>
      </c>
    </row>
    <row r="13" spans="1:10" s="5" customFormat="1" x14ac:dyDescent="0.25">
      <c r="A13" s="17"/>
      <c r="B13" s="78" t="s">
        <v>54</v>
      </c>
      <c r="C13" s="76"/>
      <c r="D13" s="76"/>
      <c r="E13" s="77"/>
      <c r="F13" s="21">
        <f>SUM(F11:F12)</f>
        <v>15300000</v>
      </c>
      <c r="G13" s="20">
        <f>SUM(G10:G11)</f>
        <v>0</v>
      </c>
      <c r="H13" s="20">
        <f>SUM(H10:H11)</f>
        <v>0</v>
      </c>
      <c r="I13" s="21">
        <f>SUM(I11:I12)</f>
        <v>15300000</v>
      </c>
      <c r="J13" s="22">
        <f>SUM(J10:J11)</f>
        <v>0</v>
      </c>
    </row>
    <row r="14" spans="1:10" x14ac:dyDescent="0.25">
      <c r="A14" s="11"/>
      <c r="B14" s="85" t="s">
        <v>12</v>
      </c>
      <c r="C14" s="86"/>
      <c r="D14" s="86"/>
      <c r="E14" s="86"/>
      <c r="F14" s="86"/>
      <c r="G14" s="86"/>
      <c r="H14" s="86"/>
      <c r="I14" s="86"/>
      <c r="J14" s="87"/>
    </row>
    <row r="15" spans="1:10" ht="21.6" x14ac:dyDescent="0.25">
      <c r="A15" s="11"/>
      <c r="B15" s="57">
        <v>1</v>
      </c>
      <c r="C15" s="15" t="s">
        <v>74</v>
      </c>
      <c r="D15" s="10" t="s">
        <v>28</v>
      </c>
      <c r="E15" s="10" t="s">
        <v>202</v>
      </c>
      <c r="F15" s="10">
        <v>300000</v>
      </c>
      <c r="G15" s="10" t="s">
        <v>65</v>
      </c>
      <c r="H15" s="10" t="s">
        <v>65</v>
      </c>
      <c r="I15" s="10">
        <f>SUM(F15)</f>
        <v>300000</v>
      </c>
      <c r="J15" s="10" t="s">
        <v>65</v>
      </c>
    </row>
    <row r="16" spans="1:10" x14ac:dyDescent="0.25">
      <c r="A16" s="11"/>
      <c r="B16" s="78" t="s">
        <v>32</v>
      </c>
      <c r="C16" s="76"/>
      <c r="D16" s="76"/>
      <c r="E16" s="77"/>
      <c r="F16" s="19">
        <f>SUM(F15:F15)</f>
        <v>300000</v>
      </c>
      <c r="G16" s="21">
        <f>SUM(G15:G15)</f>
        <v>0</v>
      </c>
      <c r="H16" s="21">
        <f>SUM(H15:H15)</f>
        <v>0</v>
      </c>
      <c r="I16" s="21">
        <f>SUM(I15:I15)</f>
        <v>300000</v>
      </c>
      <c r="J16" s="23">
        <f>SUM(J15:J15)</f>
        <v>0</v>
      </c>
    </row>
    <row r="17" spans="1:10" x14ac:dyDescent="0.25">
      <c r="A17" s="11"/>
      <c r="B17" s="85" t="s">
        <v>13</v>
      </c>
      <c r="C17" s="86"/>
      <c r="D17" s="86"/>
      <c r="E17" s="86"/>
      <c r="F17" s="86"/>
      <c r="G17" s="86"/>
      <c r="H17" s="86"/>
      <c r="I17" s="86"/>
      <c r="J17" s="87"/>
    </row>
    <row r="18" spans="1:10" ht="28.2" customHeight="1" x14ac:dyDescent="0.25">
      <c r="A18" s="11"/>
      <c r="B18" s="14">
        <v>1</v>
      </c>
      <c r="C18" s="15" t="s">
        <v>165</v>
      </c>
      <c r="D18" s="10" t="s">
        <v>28</v>
      </c>
      <c r="E18" s="10"/>
      <c r="F18" s="10">
        <v>20000000</v>
      </c>
      <c r="G18" s="10" t="s">
        <v>65</v>
      </c>
      <c r="H18" s="10" t="s">
        <v>65</v>
      </c>
      <c r="I18" s="10">
        <f>F18</f>
        <v>20000000</v>
      </c>
      <c r="J18" s="10" t="s">
        <v>65</v>
      </c>
    </row>
    <row r="19" spans="1:10" ht="22.95" customHeight="1" x14ac:dyDescent="0.25">
      <c r="A19" s="11"/>
      <c r="B19" s="14">
        <v>2</v>
      </c>
      <c r="C19" s="15" t="s">
        <v>209</v>
      </c>
      <c r="D19" s="10" t="s">
        <v>28</v>
      </c>
      <c r="E19" s="10"/>
      <c r="F19" s="10">
        <v>20000000</v>
      </c>
      <c r="G19" s="10" t="s">
        <v>65</v>
      </c>
      <c r="H19" s="10" t="s">
        <v>65</v>
      </c>
      <c r="I19" s="10">
        <f>SUM(F19)</f>
        <v>20000000</v>
      </c>
      <c r="J19" s="10" t="s">
        <v>65</v>
      </c>
    </row>
    <row r="20" spans="1:10" ht="30.6" customHeight="1" x14ac:dyDescent="0.25">
      <c r="A20" s="11"/>
      <c r="B20" s="14">
        <v>3</v>
      </c>
      <c r="C20" s="15" t="s">
        <v>145</v>
      </c>
      <c r="D20" s="10" t="s">
        <v>28</v>
      </c>
      <c r="E20" s="10"/>
      <c r="F20" s="10">
        <v>5000000</v>
      </c>
      <c r="G20" s="10" t="s">
        <v>65</v>
      </c>
      <c r="H20" s="10" t="s">
        <v>65</v>
      </c>
      <c r="I20" s="10">
        <f>F20</f>
        <v>5000000</v>
      </c>
      <c r="J20" s="10" t="s">
        <v>65</v>
      </c>
    </row>
    <row r="21" spans="1:10" ht="37.799999999999997" customHeight="1" x14ac:dyDescent="0.25">
      <c r="A21" s="11"/>
      <c r="B21" s="14">
        <v>4</v>
      </c>
      <c r="C21" s="15" t="s">
        <v>146</v>
      </c>
      <c r="D21" s="10" t="s">
        <v>28</v>
      </c>
      <c r="E21" s="10"/>
      <c r="F21" s="10">
        <v>1000000</v>
      </c>
      <c r="G21" s="10" t="s">
        <v>65</v>
      </c>
      <c r="H21" s="10" t="s">
        <v>65</v>
      </c>
      <c r="I21" s="10">
        <v>1000000</v>
      </c>
      <c r="J21" s="10" t="s">
        <v>65</v>
      </c>
    </row>
    <row r="22" spans="1:10" ht="22.2" customHeight="1" x14ac:dyDescent="0.25">
      <c r="A22" s="11"/>
      <c r="B22" s="56">
        <v>5</v>
      </c>
      <c r="C22" s="15" t="s">
        <v>167</v>
      </c>
      <c r="D22" s="10" t="s">
        <v>28</v>
      </c>
      <c r="E22" s="25"/>
      <c r="F22" s="25">
        <v>15000000</v>
      </c>
      <c r="G22" s="10" t="s">
        <v>65</v>
      </c>
      <c r="H22" s="10" t="s">
        <v>65</v>
      </c>
      <c r="I22" s="10">
        <f>SUM(F22)</f>
        <v>15000000</v>
      </c>
      <c r="J22" s="10" t="s">
        <v>65</v>
      </c>
    </row>
    <row r="23" spans="1:10" ht="23.25" customHeight="1" x14ac:dyDescent="0.25">
      <c r="A23" s="11"/>
      <c r="B23" s="14">
        <v>6</v>
      </c>
      <c r="C23" s="15" t="s">
        <v>85</v>
      </c>
      <c r="D23" s="10" t="s">
        <v>28</v>
      </c>
      <c r="E23" s="10"/>
      <c r="F23" s="10">
        <v>1000000</v>
      </c>
      <c r="G23" s="10" t="s">
        <v>65</v>
      </c>
      <c r="H23" s="10" t="s">
        <v>65</v>
      </c>
      <c r="I23" s="10">
        <v>1000000</v>
      </c>
      <c r="J23" s="10" t="s">
        <v>65</v>
      </c>
    </row>
    <row r="24" spans="1:10" ht="46.2" customHeight="1" x14ac:dyDescent="0.25">
      <c r="A24" s="11"/>
      <c r="B24" s="14">
        <v>7</v>
      </c>
      <c r="C24" s="41" t="s">
        <v>210</v>
      </c>
      <c r="D24" s="42" t="s">
        <v>28</v>
      </c>
      <c r="E24" s="42"/>
      <c r="F24" s="10">
        <v>300000</v>
      </c>
      <c r="G24" s="10" t="s">
        <v>65</v>
      </c>
      <c r="H24" s="10" t="s">
        <v>65</v>
      </c>
      <c r="I24" s="10">
        <f>SUM(F24)</f>
        <v>300000</v>
      </c>
      <c r="J24" s="10" t="s">
        <v>65</v>
      </c>
    </row>
    <row r="25" spans="1:10" ht="19.8" customHeight="1" x14ac:dyDescent="0.25">
      <c r="A25" s="11"/>
      <c r="B25" s="24">
        <v>8</v>
      </c>
      <c r="C25" s="15" t="s">
        <v>84</v>
      </c>
      <c r="D25" s="10" t="s">
        <v>28</v>
      </c>
      <c r="E25" s="25"/>
      <c r="F25" s="25">
        <v>500000</v>
      </c>
      <c r="G25" s="10" t="s">
        <v>65</v>
      </c>
      <c r="H25" s="10" t="s">
        <v>65</v>
      </c>
      <c r="I25" s="10">
        <v>500000</v>
      </c>
      <c r="J25" s="10" t="s">
        <v>65</v>
      </c>
    </row>
    <row r="26" spans="1:10" ht="19.8" customHeight="1" x14ac:dyDescent="0.25">
      <c r="A26" s="11"/>
      <c r="B26" s="24">
        <v>9</v>
      </c>
      <c r="C26" s="15" t="s">
        <v>211</v>
      </c>
      <c r="D26" s="10" t="s">
        <v>28</v>
      </c>
      <c r="E26" s="25"/>
      <c r="F26" s="10" t="s">
        <v>65</v>
      </c>
      <c r="G26" s="10" t="s">
        <v>65</v>
      </c>
      <c r="H26" s="10" t="s">
        <v>65</v>
      </c>
      <c r="I26" s="10" t="s">
        <v>65</v>
      </c>
      <c r="J26" s="10" t="s">
        <v>65</v>
      </c>
    </row>
    <row r="27" spans="1:10" ht="18" customHeight="1" x14ac:dyDescent="0.25">
      <c r="A27" s="11"/>
      <c r="B27" s="78" t="s">
        <v>32</v>
      </c>
      <c r="C27" s="76"/>
      <c r="D27" s="76"/>
      <c r="E27" s="77"/>
      <c r="F27" s="19">
        <f>SUM(F19:F26)</f>
        <v>42800000</v>
      </c>
      <c r="G27" s="20"/>
      <c r="H27" s="20"/>
      <c r="I27" s="21">
        <f>SUM(I19:I26)</f>
        <v>42800000</v>
      </c>
      <c r="J27" s="23">
        <f>SUM(J19:J26)</f>
        <v>0</v>
      </c>
    </row>
    <row r="28" spans="1:10" x14ac:dyDescent="0.25">
      <c r="A28" s="11"/>
      <c r="B28" s="85" t="s">
        <v>14</v>
      </c>
      <c r="C28" s="86"/>
      <c r="D28" s="86"/>
      <c r="E28" s="86"/>
      <c r="F28" s="86"/>
      <c r="G28" s="86"/>
      <c r="H28" s="86"/>
      <c r="I28" s="86"/>
      <c r="J28" s="87"/>
    </row>
    <row r="29" spans="1:10" ht="21.6" x14ac:dyDescent="0.25">
      <c r="A29" s="11"/>
      <c r="B29" s="14">
        <v>1</v>
      </c>
      <c r="C29" s="15" t="s">
        <v>27</v>
      </c>
      <c r="D29" s="10" t="s">
        <v>28</v>
      </c>
      <c r="E29" s="10" t="s">
        <v>29</v>
      </c>
      <c r="F29" s="10">
        <v>300000</v>
      </c>
      <c r="G29" s="10" t="s">
        <v>65</v>
      </c>
      <c r="H29" s="10" t="s">
        <v>65</v>
      </c>
      <c r="I29" s="10">
        <f>SUM(F29)</f>
        <v>300000</v>
      </c>
      <c r="J29" s="10" t="s">
        <v>65</v>
      </c>
    </row>
    <row r="30" spans="1:10" x14ac:dyDescent="0.25">
      <c r="A30" s="11"/>
      <c r="B30" s="78" t="s">
        <v>32</v>
      </c>
      <c r="C30" s="76"/>
      <c r="D30" s="76"/>
      <c r="E30" s="77"/>
      <c r="F30" s="21">
        <f>SUM(F29)</f>
        <v>300000</v>
      </c>
      <c r="G30" s="21">
        <f>SUM(G29)</f>
        <v>0</v>
      </c>
      <c r="H30" s="21">
        <f>SUM(H29)</f>
        <v>0</v>
      </c>
      <c r="I30" s="21">
        <f>SUM(I29)</f>
        <v>300000</v>
      </c>
      <c r="J30" s="23">
        <f>SUM(J29)</f>
        <v>0</v>
      </c>
    </row>
    <row r="31" spans="1:10" x14ac:dyDescent="0.25">
      <c r="A31" s="11"/>
      <c r="B31" s="85" t="s">
        <v>15</v>
      </c>
      <c r="C31" s="86"/>
      <c r="D31" s="86"/>
      <c r="E31" s="86"/>
      <c r="F31" s="86"/>
      <c r="G31" s="86"/>
      <c r="H31" s="86"/>
      <c r="I31" s="86"/>
      <c r="J31" s="87"/>
    </row>
    <row r="32" spans="1:10" ht="32.4" x14ac:dyDescent="0.25">
      <c r="A32" s="11"/>
      <c r="B32" s="14">
        <v>1</v>
      </c>
      <c r="C32" s="15" t="s">
        <v>168</v>
      </c>
      <c r="D32" s="10" t="s">
        <v>28</v>
      </c>
      <c r="E32" s="10"/>
      <c r="F32" s="10">
        <v>1000000</v>
      </c>
      <c r="G32" s="10" t="s">
        <v>65</v>
      </c>
      <c r="H32" s="10" t="s">
        <v>65</v>
      </c>
      <c r="I32" s="10">
        <v>1000000</v>
      </c>
      <c r="J32" s="10" t="s">
        <v>65</v>
      </c>
    </row>
    <row r="33" spans="1:10" ht="21.6" x14ac:dyDescent="0.25">
      <c r="A33" s="11"/>
      <c r="B33" s="14">
        <v>2</v>
      </c>
      <c r="C33" s="15" t="s">
        <v>67</v>
      </c>
      <c r="D33" s="10" t="s">
        <v>28</v>
      </c>
      <c r="E33" s="10"/>
      <c r="F33" s="10">
        <v>200000</v>
      </c>
      <c r="G33" s="10" t="s">
        <v>65</v>
      </c>
      <c r="H33" s="10" t="s">
        <v>65</v>
      </c>
      <c r="I33" s="10">
        <f>SUM(F33)</f>
        <v>200000</v>
      </c>
      <c r="J33" s="10" t="s">
        <v>65</v>
      </c>
    </row>
    <row r="34" spans="1:10" x14ac:dyDescent="0.25">
      <c r="A34" s="11"/>
      <c r="B34" s="14">
        <v>3</v>
      </c>
      <c r="C34" s="15" t="s">
        <v>98</v>
      </c>
      <c r="D34" s="10" t="s">
        <v>28</v>
      </c>
      <c r="E34" s="10" t="s">
        <v>97</v>
      </c>
      <c r="F34" s="10">
        <v>3600000</v>
      </c>
      <c r="G34" s="10" t="s">
        <v>65</v>
      </c>
      <c r="H34" s="10" t="s">
        <v>65</v>
      </c>
      <c r="I34" s="10">
        <f>SUM(F34)</f>
        <v>3600000</v>
      </c>
      <c r="J34" s="10" t="s">
        <v>65</v>
      </c>
    </row>
    <row r="35" spans="1:10" x14ac:dyDescent="0.25">
      <c r="A35" s="11"/>
      <c r="B35" s="24">
        <v>4</v>
      </c>
      <c r="C35" s="15" t="s">
        <v>148</v>
      </c>
      <c r="D35" s="10" t="s">
        <v>28</v>
      </c>
      <c r="E35" s="10"/>
      <c r="F35" s="10">
        <v>2500000</v>
      </c>
      <c r="G35" s="10" t="s">
        <v>65</v>
      </c>
      <c r="H35" s="10" t="s">
        <v>65</v>
      </c>
      <c r="I35" s="10">
        <f>SUM(F35)</f>
        <v>2500000</v>
      </c>
      <c r="J35" s="10" t="s">
        <v>65</v>
      </c>
    </row>
    <row r="36" spans="1:10" x14ac:dyDescent="0.25">
      <c r="A36" s="11"/>
      <c r="B36" s="78" t="s">
        <v>32</v>
      </c>
      <c r="C36" s="76"/>
      <c r="D36" s="76"/>
      <c r="E36" s="77"/>
      <c r="F36" s="21">
        <f>SUM(F32:F35)</f>
        <v>7300000</v>
      </c>
      <c r="G36" s="21">
        <f>SUM(G34)</f>
        <v>0</v>
      </c>
      <c r="H36" s="21">
        <f>SUM(H34)</f>
        <v>0</v>
      </c>
      <c r="I36" s="21">
        <f>SUM(I32:I35)</f>
        <v>7300000</v>
      </c>
      <c r="J36" s="23">
        <f>SUM(J34)</f>
        <v>0</v>
      </c>
    </row>
    <row r="37" spans="1:10" x14ac:dyDescent="0.25">
      <c r="A37" s="11"/>
      <c r="B37" s="85" t="s">
        <v>59</v>
      </c>
      <c r="C37" s="86"/>
      <c r="D37" s="86"/>
      <c r="E37" s="86"/>
      <c r="F37" s="86"/>
      <c r="G37" s="86"/>
      <c r="H37" s="86"/>
      <c r="I37" s="86"/>
      <c r="J37" s="87"/>
    </row>
    <row r="38" spans="1:10" ht="32.4" x14ac:dyDescent="0.25">
      <c r="A38" s="11"/>
      <c r="B38" s="14">
        <v>1</v>
      </c>
      <c r="C38" s="15" t="s">
        <v>169</v>
      </c>
      <c r="D38" s="10" t="s">
        <v>28</v>
      </c>
      <c r="E38" s="10" t="s">
        <v>127</v>
      </c>
      <c r="F38" s="10">
        <v>4170824728</v>
      </c>
      <c r="G38" s="26">
        <f>F38*50%</f>
        <v>2085412364</v>
      </c>
      <c r="H38" s="10" t="s">
        <v>65</v>
      </c>
      <c r="I38" s="10" t="s">
        <v>65</v>
      </c>
      <c r="J38" s="26">
        <f>F38*50%</f>
        <v>2085412364</v>
      </c>
    </row>
    <row r="39" spans="1:10" ht="21.6" x14ac:dyDescent="0.25">
      <c r="A39" s="11"/>
      <c r="B39" s="14">
        <v>2</v>
      </c>
      <c r="C39" s="15" t="s">
        <v>174</v>
      </c>
      <c r="D39" s="10" t="s">
        <v>158</v>
      </c>
      <c r="E39" s="10"/>
      <c r="F39" s="10">
        <v>844000000</v>
      </c>
      <c r="G39" s="10">
        <f>F39*70%</f>
        <v>590800000</v>
      </c>
      <c r="H39" s="10" t="s">
        <v>65</v>
      </c>
      <c r="I39" s="10" t="s">
        <v>65</v>
      </c>
      <c r="J39" s="10">
        <f>F39*30%</f>
        <v>253200000</v>
      </c>
    </row>
    <row r="40" spans="1:10" ht="144" customHeight="1" x14ac:dyDescent="0.25">
      <c r="A40" s="11"/>
      <c r="B40" s="14">
        <v>3</v>
      </c>
      <c r="C40" s="15" t="s">
        <v>170</v>
      </c>
      <c r="D40" s="10" t="s">
        <v>129</v>
      </c>
      <c r="E40" s="10" t="s">
        <v>126</v>
      </c>
      <c r="F40" s="10">
        <v>577653252</v>
      </c>
      <c r="G40" s="10">
        <f>F40*45%</f>
        <v>259943963.40000001</v>
      </c>
      <c r="H40" s="10" t="s">
        <v>65</v>
      </c>
      <c r="I40" s="10" t="s">
        <v>65</v>
      </c>
      <c r="J40" s="10">
        <f>F40*55%</f>
        <v>317709288.60000002</v>
      </c>
    </row>
    <row r="41" spans="1:10" ht="42" customHeight="1" x14ac:dyDescent="0.25">
      <c r="A41" s="11"/>
      <c r="B41" s="14">
        <v>4</v>
      </c>
      <c r="C41" s="15" t="s">
        <v>175</v>
      </c>
      <c r="D41" s="10" t="s">
        <v>109</v>
      </c>
      <c r="E41" s="10"/>
      <c r="F41" s="10">
        <v>296094500</v>
      </c>
      <c r="G41" s="10">
        <f>F41*45%</f>
        <v>133242525</v>
      </c>
      <c r="H41" s="10" t="s">
        <v>65</v>
      </c>
      <c r="I41" s="10" t="s">
        <v>65</v>
      </c>
      <c r="J41" s="10">
        <f>F41*55%</f>
        <v>162851975</v>
      </c>
    </row>
    <row r="42" spans="1:10" ht="42" customHeight="1" x14ac:dyDescent="0.25">
      <c r="A42" s="11"/>
      <c r="B42" s="14">
        <v>5</v>
      </c>
      <c r="C42" s="15" t="s">
        <v>193</v>
      </c>
      <c r="D42" s="10" t="s">
        <v>109</v>
      </c>
      <c r="E42" s="10"/>
      <c r="F42" s="10">
        <v>486251940</v>
      </c>
      <c r="G42" s="10">
        <f>SUM(F42*50%)</f>
        <v>243125970</v>
      </c>
      <c r="H42" s="10" t="s">
        <v>65</v>
      </c>
      <c r="I42" s="10" t="s">
        <v>65</v>
      </c>
      <c r="J42" s="10">
        <f>SUM(F42*50%)</f>
        <v>243125970</v>
      </c>
    </row>
    <row r="43" spans="1:10" ht="42" customHeight="1" x14ac:dyDescent="0.25">
      <c r="A43" s="11"/>
      <c r="B43" s="14">
        <v>6</v>
      </c>
      <c r="C43" s="15" t="s">
        <v>176</v>
      </c>
      <c r="D43" s="10" t="s">
        <v>109</v>
      </c>
      <c r="E43" s="10" t="s">
        <v>159</v>
      </c>
      <c r="F43" s="10">
        <v>196645696</v>
      </c>
      <c r="G43" s="10">
        <f>SUM(F43*50%)</f>
        <v>98322848</v>
      </c>
      <c r="H43" s="10" t="s">
        <v>65</v>
      </c>
      <c r="I43" s="10" t="s">
        <v>65</v>
      </c>
      <c r="J43" s="10">
        <f>SUM(G43)</f>
        <v>98322848</v>
      </c>
    </row>
    <row r="44" spans="1:10" ht="42" customHeight="1" x14ac:dyDescent="0.25">
      <c r="A44" s="11"/>
      <c r="B44" s="14">
        <v>7</v>
      </c>
      <c r="C44" s="15" t="s">
        <v>171</v>
      </c>
      <c r="D44" s="10" t="s">
        <v>109</v>
      </c>
      <c r="E44" s="10"/>
      <c r="F44" s="10">
        <v>578040450</v>
      </c>
      <c r="G44" s="10">
        <f>SUM(F44*50%)</f>
        <v>289020225</v>
      </c>
      <c r="H44" s="10" t="s">
        <v>65</v>
      </c>
      <c r="I44" s="10" t="s">
        <v>65</v>
      </c>
      <c r="J44" s="10">
        <f>SUM(F44*50%)</f>
        <v>289020225</v>
      </c>
    </row>
    <row r="45" spans="1:10" ht="42" customHeight="1" x14ac:dyDescent="0.25">
      <c r="A45" s="11"/>
      <c r="B45" s="14">
        <v>8</v>
      </c>
      <c r="C45" s="15" t="s">
        <v>172</v>
      </c>
      <c r="D45" s="10" t="s">
        <v>109</v>
      </c>
      <c r="E45" s="10"/>
      <c r="F45" s="10">
        <v>198011940</v>
      </c>
      <c r="G45" s="10" t="s">
        <v>65</v>
      </c>
      <c r="H45" s="10" t="s">
        <v>65</v>
      </c>
      <c r="I45" s="10" t="s">
        <v>65</v>
      </c>
      <c r="J45" s="10">
        <f>SUM(F45*50%)</f>
        <v>99005970</v>
      </c>
    </row>
    <row r="46" spans="1:10" ht="42" customHeight="1" x14ac:dyDescent="0.25">
      <c r="A46" s="11"/>
      <c r="B46" s="14">
        <v>9</v>
      </c>
      <c r="C46" s="15" t="s">
        <v>177</v>
      </c>
      <c r="D46" s="10" t="s">
        <v>194</v>
      </c>
      <c r="E46" s="10" t="s">
        <v>160</v>
      </c>
      <c r="F46" s="10">
        <v>247418629</v>
      </c>
      <c r="G46" s="10" t="s">
        <v>128</v>
      </c>
      <c r="H46" s="10" t="s">
        <v>65</v>
      </c>
      <c r="I46" s="10" t="s">
        <v>65</v>
      </c>
      <c r="J46" s="10">
        <f>SUM(F46)</f>
        <v>247418629</v>
      </c>
    </row>
    <row r="47" spans="1:10" ht="42" customHeight="1" x14ac:dyDescent="0.25">
      <c r="A47" s="11"/>
      <c r="B47" s="14">
        <v>10</v>
      </c>
      <c r="C47" s="15" t="s">
        <v>178</v>
      </c>
      <c r="D47" s="10" t="s">
        <v>195</v>
      </c>
      <c r="E47" s="10" t="s">
        <v>154</v>
      </c>
      <c r="F47" s="10">
        <v>34319200</v>
      </c>
      <c r="G47" s="10" t="s">
        <v>65</v>
      </c>
      <c r="H47" s="10" t="s">
        <v>65</v>
      </c>
      <c r="I47" s="10" t="s">
        <v>128</v>
      </c>
      <c r="J47" s="10">
        <f>F47</f>
        <v>34319200</v>
      </c>
    </row>
    <row r="48" spans="1:10" ht="40.200000000000003" customHeight="1" x14ac:dyDescent="0.25">
      <c r="A48" s="11"/>
      <c r="B48" s="14">
        <v>11</v>
      </c>
      <c r="C48" s="15" t="s">
        <v>179</v>
      </c>
      <c r="D48" s="10" t="s">
        <v>122</v>
      </c>
      <c r="E48" s="25" t="s">
        <v>155</v>
      </c>
      <c r="F48" s="10">
        <v>1244468230</v>
      </c>
      <c r="G48" s="10">
        <f>SUM(F48*75%)</f>
        <v>933351172.5</v>
      </c>
      <c r="H48" s="10" t="s">
        <v>65</v>
      </c>
      <c r="I48" s="10" t="s">
        <v>65</v>
      </c>
      <c r="J48" s="10">
        <f>SUM(F48*25%)</f>
        <v>311117057.5</v>
      </c>
    </row>
    <row r="49" spans="1:10" ht="42.6" customHeight="1" x14ac:dyDescent="0.25">
      <c r="A49" s="11"/>
      <c r="B49" s="14">
        <v>12</v>
      </c>
      <c r="C49" s="15" t="s">
        <v>180</v>
      </c>
      <c r="D49" s="10" t="s">
        <v>196</v>
      </c>
      <c r="E49" s="10" t="s">
        <v>154</v>
      </c>
      <c r="F49" s="10">
        <v>429275770</v>
      </c>
      <c r="G49" s="10">
        <f>SUM(F49*70%)</f>
        <v>300493039</v>
      </c>
      <c r="H49" s="10" t="s">
        <v>65</v>
      </c>
      <c r="I49" s="10" t="s">
        <v>65</v>
      </c>
      <c r="J49" s="10">
        <f>SUM(F49*30%)</f>
        <v>128782731</v>
      </c>
    </row>
    <row r="50" spans="1:10" ht="42.6" customHeight="1" x14ac:dyDescent="0.25">
      <c r="A50" s="11"/>
      <c r="B50" s="14">
        <v>13</v>
      </c>
      <c r="C50" s="15" t="s">
        <v>184</v>
      </c>
      <c r="D50" s="67" t="s">
        <v>185</v>
      </c>
      <c r="E50" s="10"/>
      <c r="F50" s="10">
        <v>2314505000</v>
      </c>
      <c r="G50" s="10">
        <f>SUM(F50*50%)</f>
        <v>1157252500</v>
      </c>
      <c r="H50" s="10" t="s">
        <v>65</v>
      </c>
      <c r="I50" s="10" t="s">
        <v>65</v>
      </c>
      <c r="J50" s="10">
        <f>SUM(F50*50%)</f>
        <v>1157252500</v>
      </c>
    </row>
    <row r="51" spans="1:10" ht="114" customHeight="1" x14ac:dyDescent="0.25">
      <c r="A51" s="11"/>
      <c r="B51" s="14">
        <v>14</v>
      </c>
      <c r="C51" s="68" t="s">
        <v>186</v>
      </c>
      <c r="D51" s="10" t="s">
        <v>187</v>
      </c>
      <c r="E51" s="10"/>
      <c r="F51" s="10">
        <v>267450000</v>
      </c>
      <c r="G51" s="10">
        <f>SUM(F51*60%)</f>
        <v>160470000</v>
      </c>
      <c r="H51" s="10" t="s">
        <v>65</v>
      </c>
      <c r="I51" s="10" t="s">
        <v>65</v>
      </c>
      <c r="J51" s="10">
        <f>SUM(F51*40%)</f>
        <v>106980000</v>
      </c>
    </row>
    <row r="52" spans="1:10" ht="35.4" customHeight="1" x14ac:dyDescent="0.25">
      <c r="A52" s="11"/>
      <c r="B52" s="14">
        <v>15</v>
      </c>
      <c r="C52" s="15" t="s">
        <v>188</v>
      </c>
      <c r="D52" s="67" t="s">
        <v>185</v>
      </c>
      <c r="E52" s="10"/>
      <c r="F52" s="10">
        <v>194400000</v>
      </c>
      <c r="G52" s="10">
        <f>SUM(F52*65%)</f>
        <v>126360000</v>
      </c>
      <c r="H52" s="10" t="s">
        <v>65</v>
      </c>
      <c r="I52" s="10" t="s">
        <v>65</v>
      </c>
      <c r="J52" s="10">
        <f>SUM(F52*35%)</f>
        <v>68040000</v>
      </c>
    </row>
    <row r="53" spans="1:10" ht="34.799999999999997" customHeight="1" x14ac:dyDescent="0.25">
      <c r="A53" s="11"/>
      <c r="B53" s="14">
        <v>16</v>
      </c>
      <c r="C53" s="15" t="s">
        <v>190</v>
      </c>
      <c r="D53" s="10" t="s">
        <v>189</v>
      </c>
      <c r="E53" s="10"/>
      <c r="F53" s="10">
        <v>267450000</v>
      </c>
      <c r="G53" s="10">
        <f>SUM(F53*70%)</f>
        <v>187215000</v>
      </c>
      <c r="H53" s="10" t="s">
        <v>65</v>
      </c>
      <c r="I53" s="10" t="s">
        <v>65</v>
      </c>
      <c r="J53" s="10">
        <f>SUM(F53*30%)</f>
        <v>80235000</v>
      </c>
    </row>
    <row r="54" spans="1:10" ht="36.6" customHeight="1" x14ac:dyDescent="0.25">
      <c r="A54" s="11"/>
      <c r="B54" s="14">
        <v>17</v>
      </c>
      <c r="C54" s="15" t="s">
        <v>191</v>
      </c>
      <c r="D54" s="10" t="s">
        <v>192</v>
      </c>
      <c r="E54" s="10"/>
      <c r="F54" s="10">
        <v>150000000</v>
      </c>
      <c r="G54" s="10">
        <f>SUM(F54*45%)</f>
        <v>67500000</v>
      </c>
      <c r="H54" s="10" t="s">
        <v>65</v>
      </c>
      <c r="I54" s="10" t="s">
        <v>65</v>
      </c>
      <c r="J54" s="10">
        <f>SUM(F54*55%)</f>
        <v>82500000</v>
      </c>
    </row>
    <row r="55" spans="1:10" ht="39.6" customHeight="1" x14ac:dyDescent="0.25">
      <c r="A55" s="11"/>
      <c r="B55" s="14">
        <v>18</v>
      </c>
      <c r="C55" s="15" t="s">
        <v>72</v>
      </c>
      <c r="D55" s="10" t="s">
        <v>28</v>
      </c>
      <c r="E55" s="10"/>
      <c r="F55" s="10" t="s">
        <v>65</v>
      </c>
      <c r="G55" s="10" t="s">
        <v>65</v>
      </c>
      <c r="H55" s="10" t="s">
        <v>65</v>
      </c>
      <c r="I55" s="10" t="s">
        <v>65</v>
      </c>
      <c r="J55" s="10" t="s">
        <v>65</v>
      </c>
    </row>
    <row r="56" spans="1:10" ht="19.2" customHeight="1" x14ac:dyDescent="0.25">
      <c r="A56" s="11"/>
      <c r="B56" s="14">
        <v>19</v>
      </c>
      <c r="C56" s="15" t="s">
        <v>93</v>
      </c>
      <c r="D56" s="38" t="s">
        <v>94</v>
      </c>
      <c r="E56" s="10" t="s">
        <v>121</v>
      </c>
      <c r="F56" s="10" t="s">
        <v>65</v>
      </c>
      <c r="G56" s="10" t="s">
        <v>65</v>
      </c>
      <c r="H56" s="10" t="s">
        <v>65</v>
      </c>
      <c r="I56" s="10" t="s">
        <v>65</v>
      </c>
      <c r="J56" s="10" t="s">
        <v>65</v>
      </c>
    </row>
    <row r="57" spans="1:10" ht="31.2" customHeight="1" x14ac:dyDescent="0.25">
      <c r="A57" s="11"/>
      <c r="B57" s="14">
        <v>20</v>
      </c>
      <c r="C57" s="15" t="s">
        <v>212</v>
      </c>
      <c r="D57" s="38" t="s">
        <v>109</v>
      </c>
      <c r="E57" s="10"/>
      <c r="F57" s="10">
        <v>11000000</v>
      </c>
      <c r="G57" s="10" t="s">
        <v>65</v>
      </c>
      <c r="H57" s="10">
        <v>9500000</v>
      </c>
      <c r="I57" s="10" t="s">
        <v>65</v>
      </c>
      <c r="J57" s="10">
        <v>1500000</v>
      </c>
    </row>
    <row r="58" spans="1:10" s="3" customFormat="1" ht="39" customHeight="1" x14ac:dyDescent="0.25">
      <c r="A58" s="27"/>
      <c r="B58" s="14">
        <v>21</v>
      </c>
      <c r="C58" s="29" t="s">
        <v>133</v>
      </c>
      <c r="D58" s="15" t="s">
        <v>134</v>
      </c>
      <c r="E58" s="30"/>
      <c r="F58" s="30">
        <v>3000000</v>
      </c>
      <c r="G58" s="31" t="s">
        <v>65</v>
      </c>
      <c r="H58" s="31" t="s">
        <v>65</v>
      </c>
      <c r="I58" s="31" t="s">
        <v>65</v>
      </c>
      <c r="J58" s="30">
        <f>F58</f>
        <v>3000000</v>
      </c>
    </row>
    <row r="59" spans="1:10" s="3" customFormat="1" ht="37.200000000000003" customHeight="1" x14ac:dyDescent="0.25">
      <c r="A59" s="27"/>
      <c r="B59" s="14">
        <v>22</v>
      </c>
      <c r="C59" s="29" t="s">
        <v>141</v>
      </c>
      <c r="D59" s="15" t="s">
        <v>142</v>
      </c>
      <c r="E59" s="30"/>
      <c r="F59" s="30">
        <v>2500000</v>
      </c>
      <c r="G59" s="31"/>
      <c r="H59" s="31"/>
      <c r="I59" s="31"/>
      <c r="J59" s="30">
        <f>SUM(F59)</f>
        <v>2500000</v>
      </c>
    </row>
    <row r="60" spans="1:10" s="3" customFormat="1" ht="34.799999999999997" customHeight="1" x14ac:dyDescent="0.25">
      <c r="A60" s="27"/>
      <c r="B60" s="14">
        <v>23</v>
      </c>
      <c r="C60" s="29" t="s">
        <v>153</v>
      </c>
      <c r="D60" s="15" t="s">
        <v>143</v>
      </c>
      <c r="E60" s="30"/>
      <c r="F60" s="31" t="s">
        <v>65</v>
      </c>
      <c r="G60" s="31" t="s">
        <v>65</v>
      </c>
      <c r="H60" s="31" t="s">
        <v>65</v>
      </c>
      <c r="I60" s="31" t="s">
        <v>65</v>
      </c>
      <c r="J60" s="31" t="s">
        <v>65</v>
      </c>
    </row>
    <row r="61" spans="1:10" ht="43.2" customHeight="1" x14ac:dyDescent="0.25">
      <c r="A61" s="11"/>
      <c r="B61" s="14">
        <v>24</v>
      </c>
      <c r="C61" s="15" t="s">
        <v>106</v>
      </c>
      <c r="D61" s="38" t="s">
        <v>122</v>
      </c>
      <c r="E61" s="10" t="s">
        <v>103</v>
      </c>
      <c r="F61" s="10" t="s">
        <v>65</v>
      </c>
      <c r="G61" s="10" t="s">
        <v>65</v>
      </c>
      <c r="H61" s="10" t="s">
        <v>65</v>
      </c>
      <c r="I61" s="10" t="s">
        <v>65</v>
      </c>
      <c r="J61" s="10" t="s">
        <v>65</v>
      </c>
    </row>
    <row r="62" spans="1:10" s="3" customFormat="1" ht="23.4" customHeight="1" x14ac:dyDescent="0.25">
      <c r="A62" s="27"/>
      <c r="B62" s="14">
        <v>25</v>
      </c>
      <c r="C62" s="29" t="s">
        <v>135</v>
      </c>
      <c r="D62" s="15" t="s">
        <v>136</v>
      </c>
      <c r="E62" s="30" t="s">
        <v>137</v>
      </c>
      <c r="F62" s="31">
        <v>10000000</v>
      </c>
      <c r="G62" s="31" t="s">
        <v>65</v>
      </c>
      <c r="H62" s="31" t="s">
        <v>65</v>
      </c>
      <c r="I62" s="31" t="s">
        <v>65</v>
      </c>
      <c r="J62" s="31">
        <f>SUM(F62)</f>
        <v>10000000</v>
      </c>
    </row>
    <row r="63" spans="1:10" ht="28.8" customHeight="1" x14ac:dyDescent="0.25">
      <c r="A63" s="11"/>
      <c r="B63" s="14">
        <v>26</v>
      </c>
      <c r="C63" s="15" t="s">
        <v>117</v>
      </c>
      <c r="D63" s="38" t="s">
        <v>122</v>
      </c>
      <c r="E63" s="10"/>
      <c r="F63" s="10">
        <v>2000000</v>
      </c>
      <c r="G63" s="10" t="s">
        <v>65</v>
      </c>
      <c r="H63" s="10" t="s">
        <v>65</v>
      </c>
      <c r="I63" s="10" t="s">
        <v>65</v>
      </c>
      <c r="J63" s="10">
        <f>F63</f>
        <v>2000000</v>
      </c>
    </row>
    <row r="64" spans="1:10" ht="24" customHeight="1" x14ac:dyDescent="0.25">
      <c r="A64" s="11"/>
      <c r="B64" s="14">
        <v>27</v>
      </c>
      <c r="C64" s="15" t="s">
        <v>92</v>
      </c>
      <c r="D64" s="10" t="s">
        <v>197</v>
      </c>
      <c r="E64" s="10" t="s">
        <v>138</v>
      </c>
      <c r="F64" s="10">
        <v>400000</v>
      </c>
      <c r="G64" s="10" t="s">
        <v>65</v>
      </c>
      <c r="H64" s="10" t="s">
        <v>65</v>
      </c>
      <c r="I64" s="10" t="s">
        <v>65</v>
      </c>
      <c r="J64" s="10">
        <f>F64</f>
        <v>400000</v>
      </c>
    </row>
    <row r="65" spans="1:10" ht="24" customHeight="1" x14ac:dyDescent="0.25">
      <c r="A65" s="11"/>
      <c r="B65" s="14">
        <v>28</v>
      </c>
      <c r="C65" s="15" t="s">
        <v>139</v>
      </c>
      <c r="D65" s="10" t="s">
        <v>197</v>
      </c>
      <c r="E65" s="10" t="s">
        <v>140</v>
      </c>
      <c r="F65" s="10" t="s">
        <v>65</v>
      </c>
      <c r="G65" s="10" t="s">
        <v>65</v>
      </c>
      <c r="H65" s="10" t="s">
        <v>65</v>
      </c>
      <c r="I65" s="10" t="s">
        <v>65</v>
      </c>
      <c r="J65" s="10" t="str">
        <f>F65</f>
        <v>x</v>
      </c>
    </row>
    <row r="66" spans="1:10" s="3" customFormat="1" ht="29.4" customHeight="1" x14ac:dyDescent="0.25">
      <c r="A66" s="27"/>
      <c r="B66" s="14">
        <v>29</v>
      </c>
      <c r="C66" s="29" t="s">
        <v>111</v>
      </c>
      <c r="D66" s="15" t="s">
        <v>112</v>
      </c>
      <c r="E66" s="30"/>
      <c r="F66" s="31" t="s">
        <v>65</v>
      </c>
      <c r="G66" s="31" t="s">
        <v>65</v>
      </c>
      <c r="H66" s="31" t="s">
        <v>65</v>
      </c>
      <c r="I66" s="31" t="s">
        <v>65</v>
      </c>
      <c r="J66" s="31" t="s">
        <v>65</v>
      </c>
    </row>
    <row r="67" spans="1:10" s="3" customFormat="1" ht="21.6" customHeight="1" x14ac:dyDescent="0.25">
      <c r="A67" s="27"/>
      <c r="B67" s="14">
        <v>30</v>
      </c>
      <c r="C67" s="29" t="s">
        <v>115</v>
      </c>
      <c r="D67" s="15" t="s">
        <v>116</v>
      </c>
      <c r="E67" s="30"/>
      <c r="F67" s="31" t="s">
        <v>65</v>
      </c>
      <c r="G67" s="31" t="s">
        <v>65</v>
      </c>
      <c r="H67" s="31" t="s">
        <v>65</v>
      </c>
      <c r="I67" s="31" t="s">
        <v>65</v>
      </c>
      <c r="J67" s="31" t="s">
        <v>65</v>
      </c>
    </row>
    <row r="68" spans="1:10" ht="24.6" customHeight="1" x14ac:dyDescent="0.25">
      <c r="A68" s="11"/>
      <c r="B68" s="14">
        <v>31</v>
      </c>
      <c r="C68" s="15" t="s">
        <v>63</v>
      </c>
      <c r="D68" s="10" t="s">
        <v>198</v>
      </c>
      <c r="E68" s="10"/>
      <c r="F68" s="10">
        <v>1000000</v>
      </c>
      <c r="G68" s="32" t="s">
        <v>65</v>
      </c>
      <c r="H68" s="32" t="s">
        <v>65</v>
      </c>
      <c r="I68" s="32" t="s">
        <v>65</v>
      </c>
      <c r="J68" s="10">
        <v>1000000</v>
      </c>
    </row>
    <row r="69" spans="1:10" ht="21" customHeight="1" x14ac:dyDescent="0.25">
      <c r="A69" s="11"/>
      <c r="B69" s="14">
        <v>32</v>
      </c>
      <c r="C69" s="15" t="s">
        <v>75</v>
      </c>
      <c r="D69" s="10" t="s">
        <v>199</v>
      </c>
      <c r="E69" s="10" t="s">
        <v>76</v>
      </c>
      <c r="F69" s="10">
        <v>2000000</v>
      </c>
      <c r="G69" s="10" t="s">
        <v>65</v>
      </c>
      <c r="H69" s="10" t="s">
        <v>65</v>
      </c>
      <c r="I69" s="10" t="s">
        <v>65</v>
      </c>
      <c r="J69" s="10">
        <f t="shared" ref="J69" si="0">F69</f>
        <v>2000000</v>
      </c>
    </row>
    <row r="70" spans="1:10" ht="25.95" customHeight="1" x14ac:dyDescent="0.25">
      <c r="A70" s="11"/>
      <c r="B70" s="14">
        <v>33</v>
      </c>
      <c r="C70" s="15" t="s">
        <v>68</v>
      </c>
      <c r="D70" s="10" t="s">
        <v>28</v>
      </c>
      <c r="E70" s="10"/>
      <c r="F70" s="10">
        <f>H70+J70</f>
        <v>55000000</v>
      </c>
      <c r="G70" s="10" t="s">
        <v>65</v>
      </c>
      <c r="H70" s="10">
        <v>50000000</v>
      </c>
      <c r="I70" s="10" t="s">
        <v>65</v>
      </c>
      <c r="J70" s="10">
        <v>5000000</v>
      </c>
    </row>
    <row r="71" spans="1:10" ht="31.2" customHeight="1" x14ac:dyDescent="0.25">
      <c r="A71" s="11"/>
      <c r="B71" s="14">
        <v>34</v>
      </c>
      <c r="C71" s="15" t="s">
        <v>102</v>
      </c>
      <c r="D71" s="38" t="s">
        <v>156</v>
      </c>
      <c r="E71" s="10" t="s">
        <v>157</v>
      </c>
      <c r="F71" s="10" t="s">
        <v>65</v>
      </c>
      <c r="G71" s="10" t="s">
        <v>65</v>
      </c>
      <c r="H71" s="10" t="s">
        <v>65</v>
      </c>
      <c r="I71" s="10" t="s">
        <v>65</v>
      </c>
      <c r="J71" s="10" t="s">
        <v>65</v>
      </c>
    </row>
    <row r="72" spans="1:10" ht="41.4" customHeight="1" x14ac:dyDescent="0.25">
      <c r="A72" s="11"/>
      <c r="B72" s="14">
        <v>35</v>
      </c>
      <c r="C72" s="15" t="s">
        <v>107</v>
      </c>
      <c r="D72" s="38" t="s">
        <v>28</v>
      </c>
      <c r="E72" s="10"/>
      <c r="F72" s="10" t="s">
        <v>65</v>
      </c>
      <c r="G72" s="10" t="s">
        <v>65</v>
      </c>
      <c r="H72" s="10" t="s">
        <v>65</v>
      </c>
      <c r="I72" s="10" t="s">
        <v>65</v>
      </c>
      <c r="J72" s="10" t="s">
        <v>65</v>
      </c>
    </row>
    <row r="73" spans="1:10" s="63" customFormat="1" ht="42" customHeight="1" x14ac:dyDescent="0.25">
      <c r="A73" s="58"/>
      <c r="B73" s="14">
        <v>36</v>
      </c>
      <c r="C73" s="60" t="s">
        <v>183</v>
      </c>
      <c r="D73" s="61" t="s">
        <v>120</v>
      </c>
      <c r="E73" s="66"/>
      <c r="F73" s="10" t="s">
        <v>65</v>
      </c>
      <c r="G73" s="61" t="s">
        <v>65</v>
      </c>
      <c r="H73" s="61" t="s">
        <v>65</v>
      </c>
      <c r="I73" s="61" t="s">
        <v>65</v>
      </c>
      <c r="J73" s="61" t="s">
        <v>65</v>
      </c>
    </row>
    <row r="74" spans="1:10" ht="28.8" customHeight="1" x14ac:dyDescent="0.25">
      <c r="A74" s="11"/>
      <c r="B74" s="14">
        <v>37</v>
      </c>
      <c r="C74" s="15" t="s">
        <v>201</v>
      </c>
      <c r="D74" s="10" t="s">
        <v>28</v>
      </c>
      <c r="E74" s="25"/>
      <c r="F74" s="10" t="s">
        <v>65</v>
      </c>
      <c r="G74" s="10" t="s">
        <v>65</v>
      </c>
      <c r="H74" s="10" t="s">
        <v>65</v>
      </c>
      <c r="I74" s="10" t="s">
        <v>65</v>
      </c>
      <c r="J74" s="10" t="s">
        <v>65</v>
      </c>
    </row>
    <row r="75" spans="1:10" s="6" customFormat="1" ht="33" x14ac:dyDescent="0.3">
      <c r="A75" s="33">
        <v>6</v>
      </c>
      <c r="B75" s="14">
        <v>38</v>
      </c>
      <c r="C75" s="34" t="s">
        <v>131</v>
      </c>
      <c r="D75" s="35" t="s">
        <v>116</v>
      </c>
      <c r="E75" s="36"/>
      <c r="F75" s="32" t="s">
        <v>65</v>
      </c>
      <c r="G75" s="32" t="s">
        <v>65</v>
      </c>
      <c r="H75" s="32" t="s">
        <v>65</v>
      </c>
      <c r="I75" s="32" t="s">
        <v>65</v>
      </c>
      <c r="J75" s="32" t="s">
        <v>65</v>
      </c>
    </row>
    <row r="76" spans="1:10" ht="49.8" customHeight="1" x14ac:dyDescent="0.25">
      <c r="A76" s="11"/>
      <c r="B76" s="14">
        <v>39</v>
      </c>
      <c r="C76" s="15" t="s">
        <v>166</v>
      </c>
      <c r="D76" s="10" t="s">
        <v>124</v>
      </c>
      <c r="E76" s="25"/>
      <c r="F76" s="10" t="s">
        <v>65</v>
      </c>
      <c r="G76" s="10" t="s">
        <v>65</v>
      </c>
      <c r="H76" s="10" t="s">
        <v>65</v>
      </c>
      <c r="I76" s="10" t="s">
        <v>65</v>
      </c>
      <c r="J76" s="10" t="s">
        <v>65</v>
      </c>
    </row>
    <row r="77" spans="1:10" ht="19.95" customHeight="1" x14ac:dyDescent="0.25">
      <c r="A77" s="11"/>
      <c r="B77" s="78" t="s">
        <v>32</v>
      </c>
      <c r="C77" s="76"/>
      <c r="D77" s="76"/>
      <c r="E77" s="77"/>
      <c r="F77" s="19">
        <f>SUM(F38:F76)</f>
        <v>12583709335</v>
      </c>
      <c r="G77" s="21">
        <f>SUM(G38:G76)</f>
        <v>6632509606.8999996</v>
      </c>
      <c r="H77" s="21">
        <f>SUM(H70+H57)</f>
        <v>59500000</v>
      </c>
      <c r="I77" s="21"/>
      <c r="J77" s="23">
        <f>SUM(J38:J76)</f>
        <v>5792693758.1000004</v>
      </c>
    </row>
    <row r="78" spans="1:10" x14ac:dyDescent="0.25">
      <c r="A78" s="11"/>
      <c r="B78" s="85" t="s">
        <v>16</v>
      </c>
      <c r="C78" s="86"/>
      <c r="D78" s="86"/>
      <c r="E78" s="86"/>
      <c r="F78" s="86"/>
      <c r="G78" s="86"/>
      <c r="H78" s="86"/>
      <c r="I78" s="86"/>
      <c r="J78" s="87"/>
    </row>
    <row r="79" spans="1:10" ht="37.200000000000003" customHeight="1" x14ac:dyDescent="0.25">
      <c r="A79" s="11"/>
      <c r="B79" s="14">
        <v>1</v>
      </c>
      <c r="C79" s="15" t="s">
        <v>77</v>
      </c>
      <c r="D79" s="10" t="s">
        <v>28</v>
      </c>
      <c r="E79" s="10"/>
      <c r="F79" s="10" t="s">
        <v>65</v>
      </c>
      <c r="G79" s="10" t="s">
        <v>65</v>
      </c>
      <c r="H79" s="10" t="s">
        <v>65</v>
      </c>
      <c r="I79" s="10" t="s">
        <v>65</v>
      </c>
      <c r="J79" s="10" t="s">
        <v>65</v>
      </c>
    </row>
    <row r="80" spans="1:10" ht="32.4" x14ac:dyDescent="0.25">
      <c r="A80" s="11"/>
      <c r="B80" s="14">
        <v>2</v>
      </c>
      <c r="C80" s="15" t="s">
        <v>60</v>
      </c>
      <c r="D80" s="10" t="s">
        <v>28</v>
      </c>
      <c r="E80" s="10"/>
      <c r="F80" s="10" t="s">
        <v>65</v>
      </c>
      <c r="G80" s="10" t="s">
        <v>65</v>
      </c>
      <c r="H80" s="10" t="s">
        <v>65</v>
      </c>
      <c r="I80" s="10" t="s">
        <v>65</v>
      </c>
      <c r="J80" s="10" t="s">
        <v>65</v>
      </c>
    </row>
    <row r="81" spans="1:10" ht="19.95" customHeight="1" x14ac:dyDescent="0.25">
      <c r="A81" s="11"/>
      <c r="B81" s="78" t="s">
        <v>32</v>
      </c>
      <c r="C81" s="76"/>
      <c r="D81" s="76"/>
      <c r="E81" s="77"/>
      <c r="F81" s="19">
        <f>SUM(F80)</f>
        <v>0</v>
      </c>
      <c r="G81" s="21">
        <f>SUM(G80)</f>
        <v>0</v>
      </c>
      <c r="H81" s="21">
        <f>SUM(F81:G81)</f>
        <v>0</v>
      </c>
      <c r="I81" s="21">
        <f>SUM(H81)</f>
        <v>0</v>
      </c>
      <c r="J81" s="23">
        <f>SUM(I81)</f>
        <v>0</v>
      </c>
    </row>
    <row r="82" spans="1:10" x14ac:dyDescent="0.25">
      <c r="A82" s="11"/>
      <c r="B82" s="85" t="s">
        <v>17</v>
      </c>
      <c r="C82" s="86"/>
      <c r="D82" s="86"/>
      <c r="E82" s="86"/>
      <c r="F82" s="86"/>
      <c r="G82" s="86"/>
      <c r="H82" s="86"/>
      <c r="I82" s="86"/>
      <c r="J82" s="87"/>
    </row>
    <row r="83" spans="1:10" ht="121.8" customHeight="1" x14ac:dyDescent="0.25">
      <c r="A83" s="11"/>
      <c r="B83" s="37">
        <v>1</v>
      </c>
      <c r="C83" s="15" t="s">
        <v>99</v>
      </c>
      <c r="D83" s="10" t="s">
        <v>100</v>
      </c>
      <c r="E83" s="25" t="s">
        <v>130</v>
      </c>
      <c r="F83" s="25">
        <v>21000000</v>
      </c>
      <c r="G83" s="10" t="s">
        <v>65</v>
      </c>
      <c r="H83" s="10">
        <v>16500000</v>
      </c>
      <c r="I83" s="10" t="s">
        <v>65</v>
      </c>
      <c r="J83" s="10">
        <v>4500000</v>
      </c>
    </row>
    <row r="84" spans="1:10" ht="22.8" customHeight="1" x14ac:dyDescent="0.25">
      <c r="A84" s="11"/>
      <c r="B84" s="37">
        <v>2</v>
      </c>
      <c r="C84" s="15" t="s">
        <v>101</v>
      </c>
      <c r="D84" s="10" t="s">
        <v>28</v>
      </c>
      <c r="E84" s="25"/>
      <c r="F84" s="25" t="s">
        <v>65</v>
      </c>
      <c r="G84" s="10" t="s">
        <v>65</v>
      </c>
      <c r="H84" s="10" t="s">
        <v>65</v>
      </c>
      <c r="I84" s="10" t="s">
        <v>65</v>
      </c>
      <c r="J84" s="10" t="s">
        <v>65</v>
      </c>
    </row>
    <row r="85" spans="1:10" ht="16.2" customHeight="1" x14ac:dyDescent="0.25">
      <c r="A85" s="11"/>
      <c r="B85" s="88" t="s">
        <v>32</v>
      </c>
      <c r="C85" s="89"/>
      <c r="D85" s="89"/>
      <c r="E85" s="90"/>
      <c r="F85" s="39">
        <f>SUM(F83:F84)</f>
        <v>21000000</v>
      </c>
      <c r="G85" s="39"/>
      <c r="H85" s="39">
        <f>SUM(H83)</f>
        <v>16500000</v>
      </c>
      <c r="I85" s="39"/>
      <c r="J85" s="40">
        <f>SUM(J83:J84)</f>
        <v>4500000</v>
      </c>
    </row>
    <row r="86" spans="1:10" x14ac:dyDescent="0.25">
      <c r="A86" s="11"/>
      <c r="B86" s="85" t="s">
        <v>18</v>
      </c>
      <c r="C86" s="86"/>
      <c r="D86" s="86"/>
      <c r="E86" s="86"/>
      <c r="F86" s="86"/>
      <c r="G86" s="86"/>
      <c r="H86" s="86"/>
      <c r="I86" s="86"/>
      <c r="J86" s="87"/>
    </row>
    <row r="87" spans="1:10" ht="32.4" x14ac:dyDescent="0.25">
      <c r="A87" s="11"/>
      <c r="B87" s="14">
        <v>1</v>
      </c>
      <c r="C87" s="15" t="s">
        <v>61</v>
      </c>
      <c r="D87" s="10"/>
      <c r="E87" s="10"/>
      <c r="F87" s="10" t="s">
        <v>65</v>
      </c>
      <c r="G87" s="10" t="s">
        <v>65</v>
      </c>
      <c r="H87" s="10" t="s">
        <v>65</v>
      </c>
      <c r="I87" s="10" t="s">
        <v>65</v>
      </c>
      <c r="J87" s="10" t="s">
        <v>65</v>
      </c>
    </row>
    <row r="88" spans="1:10" ht="43.2" x14ac:dyDescent="0.25">
      <c r="A88" s="11"/>
      <c r="B88" s="14">
        <v>2</v>
      </c>
      <c r="C88" s="15" t="s">
        <v>78</v>
      </c>
      <c r="D88" s="10"/>
      <c r="E88" s="10"/>
      <c r="F88" s="10" t="s">
        <v>65</v>
      </c>
      <c r="G88" s="10" t="s">
        <v>65</v>
      </c>
      <c r="H88" s="10" t="s">
        <v>65</v>
      </c>
      <c r="I88" s="10" t="s">
        <v>65</v>
      </c>
      <c r="J88" s="10" t="s">
        <v>65</v>
      </c>
    </row>
    <row r="89" spans="1:10" ht="20.399999999999999" customHeight="1" x14ac:dyDescent="0.25">
      <c r="A89" s="11"/>
      <c r="B89" s="78" t="s">
        <v>32</v>
      </c>
      <c r="C89" s="76"/>
      <c r="D89" s="76"/>
      <c r="E89" s="77"/>
      <c r="F89" s="19">
        <f>SUM(F88)</f>
        <v>0</v>
      </c>
      <c r="G89" s="21">
        <f>SUM(G88)</f>
        <v>0</v>
      </c>
      <c r="H89" s="21">
        <f>SUM(F89:G89)</f>
        <v>0</v>
      </c>
      <c r="I89" s="21">
        <f>SUM(H89)</f>
        <v>0</v>
      </c>
      <c r="J89" s="23">
        <f>SUM(I89)</f>
        <v>0</v>
      </c>
    </row>
    <row r="90" spans="1:10" x14ac:dyDescent="0.25">
      <c r="A90" s="11"/>
      <c r="B90" s="85" t="s">
        <v>19</v>
      </c>
      <c r="C90" s="86"/>
      <c r="D90" s="86"/>
      <c r="E90" s="86"/>
      <c r="F90" s="86"/>
      <c r="G90" s="86"/>
      <c r="H90" s="86"/>
      <c r="I90" s="86"/>
      <c r="J90" s="87"/>
    </row>
    <row r="91" spans="1:10" ht="21.6" x14ac:dyDescent="0.25">
      <c r="A91" s="11"/>
      <c r="B91" s="14">
        <v>1</v>
      </c>
      <c r="C91" s="15" t="s">
        <v>33</v>
      </c>
      <c r="D91" s="10" t="s">
        <v>28</v>
      </c>
      <c r="E91" s="10"/>
      <c r="F91" s="10">
        <v>300000</v>
      </c>
      <c r="G91" s="10" t="s">
        <v>65</v>
      </c>
      <c r="H91" s="10" t="s">
        <v>65</v>
      </c>
      <c r="I91" s="10">
        <v>300000</v>
      </c>
      <c r="J91" s="10" t="s">
        <v>65</v>
      </c>
    </row>
    <row r="92" spans="1:10" x14ac:dyDescent="0.25">
      <c r="A92" s="11"/>
      <c r="B92" s="14">
        <v>2</v>
      </c>
      <c r="C92" s="15" t="s">
        <v>34</v>
      </c>
      <c r="D92" s="10" t="s">
        <v>28</v>
      </c>
      <c r="E92" s="10"/>
      <c r="F92" s="10">
        <v>2000000</v>
      </c>
      <c r="G92" s="10" t="s">
        <v>65</v>
      </c>
      <c r="H92" s="10" t="s">
        <v>65</v>
      </c>
      <c r="I92" s="10">
        <v>2000000</v>
      </c>
      <c r="J92" s="10" t="s">
        <v>65</v>
      </c>
    </row>
    <row r="93" spans="1:10" ht="21.6" x14ac:dyDescent="0.25">
      <c r="A93" s="11"/>
      <c r="B93" s="14">
        <v>3</v>
      </c>
      <c r="C93" s="15" t="s">
        <v>83</v>
      </c>
      <c r="D93" s="10" t="s">
        <v>28</v>
      </c>
      <c r="E93" s="10"/>
      <c r="F93" s="10">
        <v>500000</v>
      </c>
      <c r="G93" s="10" t="s">
        <v>65</v>
      </c>
      <c r="H93" s="10" t="s">
        <v>65</v>
      </c>
      <c r="I93" s="10">
        <v>500000</v>
      </c>
      <c r="J93" s="10" t="s">
        <v>65</v>
      </c>
    </row>
    <row r="94" spans="1:10" ht="21.6" x14ac:dyDescent="0.25">
      <c r="A94" s="11"/>
      <c r="B94" s="14">
        <v>4</v>
      </c>
      <c r="C94" s="15" t="s">
        <v>35</v>
      </c>
      <c r="D94" s="10" t="s">
        <v>28</v>
      </c>
      <c r="E94" s="10"/>
      <c r="F94" s="10">
        <v>300000</v>
      </c>
      <c r="G94" s="10" t="s">
        <v>65</v>
      </c>
      <c r="H94" s="10" t="s">
        <v>65</v>
      </c>
      <c r="I94" s="10">
        <f>F94</f>
        <v>300000</v>
      </c>
      <c r="J94" s="10" t="s">
        <v>65</v>
      </c>
    </row>
    <row r="95" spans="1:10" ht="21.6" x14ac:dyDescent="0.25">
      <c r="A95" s="11"/>
      <c r="B95" s="14">
        <v>5</v>
      </c>
      <c r="C95" s="15" t="s">
        <v>36</v>
      </c>
      <c r="D95" s="10" t="s">
        <v>28</v>
      </c>
      <c r="E95" s="10"/>
      <c r="F95" s="10">
        <v>400000</v>
      </c>
      <c r="G95" s="10" t="s">
        <v>65</v>
      </c>
      <c r="H95" s="10" t="s">
        <v>65</v>
      </c>
      <c r="I95" s="10">
        <f>F95</f>
        <v>400000</v>
      </c>
      <c r="J95" s="10" t="s">
        <v>65</v>
      </c>
    </row>
    <row r="96" spans="1:10" ht="43.95" customHeight="1" x14ac:dyDescent="0.25">
      <c r="A96" s="11"/>
      <c r="B96" s="14">
        <v>6</v>
      </c>
      <c r="C96" s="15" t="s">
        <v>38</v>
      </c>
      <c r="D96" s="10" t="s">
        <v>28</v>
      </c>
      <c r="E96" s="10"/>
      <c r="F96" s="10">
        <v>6000000</v>
      </c>
      <c r="G96" s="10" t="s">
        <v>65</v>
      </c>
      <c r="H96" s="10" t="s">
        <v>65</v>
      </c>
      <c r="I96" s="10">
        <f>F96</f>
        <v>6000000</v>
      </c>
      <c r="J96" s="10" t="s">
        <v>65</v>
      </c>
    </row>
    <row r="97" spans="1:10" ht="28.2" customHeight="1" x14ac:dyDescent="0.25">
      <c r="A97" s="11"/>
      <c r="B97" s="14">
        <v>7</v>
      </c>
      <c r="C97" s="15" t="s">
        <v>37</v>
      </c>
      <c r="D97" s="10" t="s">
        <v>28</v>
      </c>
      <c r="E97" s="10"/>
      <c r="F97" s="10">
        <v>1000000</v>
      </c>
      <c r="G97" s="10" t="s">
        <v>65</v>
      </c>
      <c r="H97" s="10" t="s">
        <v>65</v>
      </c>
      <c r="I97" s="10">
        <f>F97</f>
        <v>1000000</v>
      </c>
      <c r="J97" s="10" t="s">
        <v>65</v>
      </c>
    </row>
    <row r="98" spans="1:10" ht="21.6" x14ac:dyDescent="0.25">
      <c r="A98" s="11"/>
      <c r="B98" s="14">
        <v>8</v>
      </c>
      <c r="C98" s="15" t="s">
        <v>40</v>
      </c>
      <c r="D98" s="10" t="s">
        <v>28</v>
      </c>
      <c r="E98" s="10"/>
      <c r="F98" s="10">
        <v>1000000</v>
      </c>
      <c r="G98" s="10" t="s">
        <v>65</v>
      </c>
      <c r="H98" s="10" t="s">
        <v>65</v>
      </c>
      <c r="I98" s="10">
        <v>1000000</v>
      </c>
      <c r="J98" s="10" t="s">
        <v>65</v>
      </c>
    </row>
    <row r="99" spans="1:10" x14ac:dyDescent="0.25">
      <c r="A99" s="11"/>
      <c r="B99" s="14">
        <v>9</v>
      </c>
      <c r="C99" s="15" t="s">
        <v>39</v>
      </c>
      <c r="D99" s="10" t="s">
        <v>28</v>
      </c>
      <c r="E99" s="10"/>
      <c r="F99" s="10">
        <v>50000000</v>
      </c>
      <c r="G99" s="10" t="s">
        <v>65</v>
      </c>
      <c r="H99" s="10" t="s">
        <v>65</v>
      </c>
      <c r="I99" s="10">
        <f>F99</f>
        <v>50000000</v>
      </c>
      <c r="J99" s="10" t="s">
        <v>65</v>
      </c>
    </row>
    <row r="100" spans="1:10" ht="21.6" x14ac:dyDescent="0.25">
      <c r="A100" s="11"/>
      <c r="B100" s="14">
        <v>10</v>
      </c>
      <c r="C100" s="15" t="s">
        <v>41</v>
      </c>
      <c r="D100" s="10" t="s">
        <v>28</v>
      </c>
      <c r="E100" s="10"/>
      <c r="F100" s="10">
        <v>200000</v>
      </c>
      <c r="G100" s="10" t="s">
        <v>65</v>
      </c>
      <c r="H100" s="10" t="s">
        <v>65</v>
      </c>
      <c r="I100" s="10">
        <v>200000</v>
      </c>
      <c r="J100" s="10" t="s">
        <v>65</v>
      </c>
    </row>
    <row r="101" spans="1:10" x14ac:dyDescent="0.25">
      <c r="A101" s="11"/>
      <c r="B101" s="14">
        <v>11</v>
      </c>
      <c r="C101" s="15" t="s">
        <v>86</v>
      </c>
      <c r="D101" s="10" t="s">
        <v>28</v>
      </c>
      <c r="E101" s="10"/>
      <c r="F101" s="10">
        <v>500000</v>
      </c>
      <c r="G101" s="10" t="s">
        <v>65</v>
      </c>
      <c r="H101" s="10" t="s">
        <v>65</v>
      </c>
      <c r="I101" s="10">
        <v>500000</v>
      </c>
      <c r="J101" s="10" t="s">
        <v>65</v>
      </c>
    </row>
    <row r="102" spans="1:10" ht="21.6" x14ac:dyDescent="0.25">
      <c r="A102" s="11"/>
      <c r="B102" s="14">
        <v>12</v>
      </c>
      <c r="C102" s="15" t="s">
        <v>87</v>
      </c>
      <c r="D102" s="10" t="s">
        <v>28</v>
      </c>
      <c r="E102" s="10"/>
      <c r="F102" s="10">
        <v>100000</v>
      </c>
      <c r="G102" s="10" t="s">
        <v>65</v>
      </c>
      <c r="H102" s="10" t="s">
        <v>65</v>
      </c>
      <c r="I102" s="10">
        <v>100000</v>
      </c>
      <c r="J102" s="10" t="s">
        <v>65</v>
      </c>
    </row>
    <row r="103" spans="1:10" x14ac:dyDescent="0.25">
      <c r="A103" s="11"/>
      <c r="B103" s="14">
        <v>13</v>
      </c>
      <c r="C103" s="15" t="s">
        <v>88</v>
      </c>
      <c r="D103" s="10" t="s">
        <v>28</v>
      </c>
      <c r="E103" s="10"/>
      <c r="F103" s="10">
        <v>300000</v>
      </c>
      <c r="G103" s="10" t="s">
        <v>65</v>
      </c>
      <c r="H103" s="10" t="s">
        <v>65</v>
      </c>
      <c r="I103" s="10">
        <v>300000</v>
      </c>
      <c r="J103" s="10" t="s">
        <v>65</v>
      </c>
    </row>
    <row r="104" spans="1:10" x14ac:dyDescent="0.25">
      <c r="A104" s="11"/>
      <c r="B104" s="14">
        <v>14</v>
      </c>
      <c r="C104" s="15" t="s">
        <v>89</v>
      </c>
      <c r="D104" s="10" t="s">
        <v>28</v>
      </c>
      <c r="E104" s="10"/>
      <c r="F104" s="10">
        <v>500000</v>
      </c>
      <c r="G104" s="10" t="s">
        <v>65</v>
      </c>
      <c r="H104" s="10" t="s">
        <v>65</v>
      </c>
      <c r="I104" s="10">
        <v>500000</v>
      </c>
      <c r="J104" s="10" t="s">
        <v>65</v>
      </c>
    </row>
    <row r="105" spans="1:10" ht="21.6" x14ac:dyDescent="0.25">
      <c r="A105" s="11"/>
      <c r="B105" s="14">
        <v>15</v>
      </c>
      <c r="C105" s="15" t="s">
        <v>42</v>
      </c>
      <c r="D105" s="10" t="s">
        <v>28</v>
      </c>
      <c r="E105" s="10"/>
      <c r="F105" s="10">
        <v>800000</v>
      </c>
      <c r="G105" s="10" t="s">
        <v>65</v>
      </c>
      <c r="H105" s="10" t="s">
        <v>65</v>
      </c>
      <c r="I105" s="10">
        <v>800000</v>
      </c>
      <c r="J105" s="10" t="s">
        <v>65</v>
      </c>
    </row>
    <row r="106" spans="1:10" x14ac:dyDescent="0.25">
      <c r="A106" s="11"/>
      <c r="B106" s="14">
        <v>16</v>
      </c>
      <c r="C106" s="15" t="s">
        <v>43</v>
      </c>
      <c r="D106" s="10" t="s">
        <v>28</v>
      </c>
      <c r="E106" s="10"/>
      <c r="F106" s="10">
        <v>100000</v>
      </c>
      <c r="G106" s="10" t="s">
        <v>65</v>
      </c>
      <c r="H106" s="10" t="s">
        <v>65</v>
      </c>
      <c r="I106" s="10">
        <v>100000</v>
      </c>
      <c r="J106" s="10" t="s">
        <v>65</v>
      </c>
    </row>
    <row r="107" spans="1:10" x14ac:dyDescent="0.25">
      <c r="A107" s="11"/>
      <c r="B107" s="14">
        <v>17</v>
      </c>
      <c r="C107" s="15" t="s">
        <v>44</v>
      </c>
      <c r="D107" s="10" t="s">
        <v>28</v>
      </c>
      <c r="E107" s="10"/>
      <c r="F107" s="10">
        <v>2000000</v>
      </c>
      <c r="G107" s="10" t="s">
        <v>65</v>
      </c>
      <c r="H107" s="10" t="s">
        <v>65</v>
      </c>
      <c r="I107" s="10">
        <v>2000000</v>
      </c>
      <c r="J107" s="10" t="s">
        <v>65</v>
      </c>
    </row>
    <row r="108" spans="1:10" x14ac:dyDescent="0.25">
      <c r="A108" s="11"/>
      <c r="B108" s="14">
        <v>18</v>
      </c>
      <c r="C108" s="15" t="s">
        <v>91</v>
      </c>
      <c r="D108" s="10" t="s">
        <v>28</v>
      </c>
      <c r="E108" s="10"/>
      <c r="F108" s="10">
        <v>2000000</v>
      </c>
      <c r="G108" s="10" t="s">
        <v>65</v>
      </c>
      <c r="H108" s="10" t="s">
        <v>65</v>
      </c>
      <c r="I108" s="10">
        <v>2000000</v>
      </c>
      <c r="J108" s="10" t="s">
        <v>65</v>
      </c>
    </row>
    <row r="109" spans="1:10" x14ac:dyDescent="0.25">
      <c r="A109" s="11"/>
      <c r="B109" s="14">
        <v>19</v>
      </c>
      <c r="C109" s="41" t="s">
        <v>56</v>
      </c>
      <c r="D109" s="42" t="s">
        <v>28</v>
      </c>
      <c r="E109" s="42"/>
      <c r="F109" s="10">
        <v>1000000</v>
      </c>
      <c r="G109" s="10" t="s">
        <v>65</v>
      </c>
      <c r="H109" s="10" t="s">
        <v>65</v>
      </c>
      <c r="I109" s="10" t="s">
        <v>65</v>
      </c>
      <c r="J109" s="43">
        <f>F109</f>
        <v>1000000</v>
      </c>
    </row>
    <row r="110" spans="1:10" x14ac:dyDescent="0.25">
      <c r="A110" s="11"/>
      <c r="B110" s="14">
        <v>20</v>
      </c>
      <c r="C110" s="41" t="s">
        <v>211</v>
      </c>
      <c r="D110" s="42" t="s">
        <v>28</v>
      </c>
      <c r="E110" s="42"/>
      <c r="F110" s="10" t="s">
        <v>65</v>
      </c>
      <c r="G110" s="10" t="s">
        <v>65</v>
      </c>
      <c r="H110" s="10" t="s">
        <v>65</v>
      </c>
      <c r="I110" s="10" t="s">
        <v>65</v>
      </c>
      <c r="J110" s="10" t="s">
        <v>65</v>
      </c>
    </row>
    <row r="111" spans="1:10" ht="34.200000000000003" customHeight="1" x14ac:dyDescent="0.25">
      <c r="A111" s="11"/>
      <c r="B111" s="14">
        <v>21</v>
      </c>
      <c r="C111" s="41" t="s">
        <v>203</v>
      </c>
      <c r="D111" s="42" t="s">
        <v>28</v>
      </c>
      <c r="E111" s="42"/>
      <c r="F111" s="10">
        <v>200000</v>
      </c>
      <c r="G111" s="10" t="s">
        <v>65</v>
      </c>
      <c r="H111" s="10" t="s">
        <v>65</v>
      </c>
      <c r="I111" s="10" t="s">
        <v>65</v>
      </c>
      <c r="J111" s="10">
        <f>SUM(F111)</f>
        <v>200000</v>
      </c>
    </row>
    <row r="112" spans="1:10" ht="33" customHeight="1" x14ac:dyDescent="0.25">
      <c r="A112" s="11"/>
      <c r="B112" s="14">
        <v>22</v>
      </c>
      <c r="C112" s="41" t="s">
        <v>147</v>
      </c>
      <c r="D112" s="42" t="s">
        <v>28</v>
      </c>
      <c r="E112" s="42"/>
      <c r="F112" s="10">
        <v>1000000</v>
      </c>
      <c r="G112" s="10" t="s">
        <v>65</v>
      </c>
      <c r="H112" s="10" t="s">
        <v>65</v>
      </c>
      <c r="I112" s="10" t="s">
        <v>65</v>
      </c>
      <c r="J112" s="43">
        <f>F112</f>
        <v>1000000</v>
      </c>
    </row>
    <row r="113" spans="1:10" ht="14.4" customHeight="1" x14ac:dyDescent="0.25">
      <c r="A113" s="11"/>
      <c r="B113" s="91" t="s">
        <v>54</v>
      </c>
      <c r="C113" s="76"/>
      <c r="D113" s="76"/>
      <c r="E113" s="77"/>
      <c r="F113" s="19">
        <f>SUM(F91:F112)</f>
        <v>70200000</v>
      </c>
      <c r="G113" s="21">
        <f>SUM(G91:G112)</f>
        <v>0</v>
      </c>
      <c r="H113" s="21">
        <f>SUM(H112)</f>
        <v>0</v>
      </c>
      <c r="I113" s="21">
        <f>SUM(I91:I108)</f>
        <v>68000000</v>
      </c>
      <c r="J113" s="23">
        <f>SUM(J91:J112)</f>
        <v>2200000</v>
      </c>
    </row>
    <row r="114" spans="1:10" x14ac:dyDescent="0.25">
      <c r="A114" s="11"/>
      <c r="B114" s="85" t="s">
        <v>20</v>
      </c>
      <c r="C114" s="92"/>
      <c r="D114" s="92"/>
      <c r="E114" s="92"/>
      <c r="F114" s="86"/>
      <c r="G114" s="86"/>
      <c r="H114" s="86"/>
      <c r="I114" s="86"/>
      <c r="J114" s="87"/>
    </row>
    <row r="115" spans="1:10" ht="43.2" customHeight="1" x14ac:dyDescent="0.25">
      <c r="A115" s="11"/>
      <c r="B115" s="14">
        <v>1</v>
      </c>
      <c r="C115" s="15" t="s">
        <v>164</v>
      </c>
      <c r="D115" s="10" t="s">
        <v>28</v>
      </c>
      <c r="E115" s="10"/>
      <c r="F115" s="10" t="s">
        <v>65</v>
      </c>
      <c r="G115" s="10" t="s">
        <v>65</v>
      </c>
      <c r="H115" s="10" t="s">
        <v>65</v>
      </c>
      <c r="I115" s="10" t="s">
        <v>65</v>
      </c>
      <c r="J115" s="10" t="s">
        <v>65</v>
      </c>
    </row>
    <row r="116" spans="1:10" ht="18.600000000000001" customHeight="1" x14ac:dyDescent="0.25">
      <c r="A116" s="11"/>
      <c r="B116" s="14">
        <v>2</v>
      </c>
      <c r="C116" s="15" t="s">
        <v>119</v>
      </c>
      <c r="D116" s="10" t="s">
        <v>28</v>
      </c>
      <c r="E116" s="10"/>
      <c r="F116" s="10">
        <v>600000</v>
      </c>
      <c r="G116" s="10" t="s">
        <v>65</v>
      </c>
      <c r="H116" s="10" t="s">
        <v>65</v>
      </c>
      <c r="I116" s="10">
        <f>F116</f>
        <v>600000</v>
      </c>
      <c r="J116" s="10" t="s">
        <v>65</v>
      </c>
    </row>
    <row r="117" spans="1:10" ht="19.8" customHeight="1" x14ac:dyDescent="0.25">
      <c r="A117" s="11"/>
      <c r="B117" s="37">
        <v>3</v>
      </c>
      <c r="C117" s="15" t="s">
        <v>81</v>
      </c>
      <c r="D117" s="10" t="s">
        <v>28</v>
      </c>
      <c r="E117" s="25"/>
      <c r="F117" s="25">
        <v>400000</v>
      </c>
      <c r="G117" s="10" t="s">
        <v>65</v>
      </c>
      <c r="H117" s="10" t="s">
        <v>65</v>
      </c>
      <c r="I117" s="10">
        <v>400000</v>
      </c>
      <c r="J117" s="10" t="s">
        <v>65</v>
      </c>
    </row>
    <row r="118" spans="1:10" ht="17.399999999999999" customHeight="1" x14ac:dyDescent="0.25">
      <c r="A118" s="11"/>
      <c r="B118" s="14">
        <v>4</v>
      </c>
      <c r="C118" s="15" t="s">
        <v>82</v>
      </c>
      <c r="D118" s="10" t="s">
        <v>28</v>
      </c>
      <c r="E118" s="25"/>
      <c r="F118" s="25">
        <v>400000</v>
      </c>
      <c r="G118" s="10" t="s">
        <v>65</v>
      </c>
      <c r="H118" s="10" t="s">
        <v>65</v>
      </c>
      <c r="I118" s="10">
        <v>400000</v>
      </c>
      <c r="J118" s="10" t="s">
        <v>65</v>
      </c>
    </row>
    <row r="119" spans="1:10" ht="19.8" customHeight="1" x14ac:dyDescent="0.25">
      <c r="A119" s="11"/>
      <c r="B119" s="14">
        <v>5</v>
      </c>
      <c r="C119" s="15" t="s">
        <v>90</v>
      </c>
      <c r="D119" s="10" t="s">
        <v>28</v>
      </c>
      <c r="E119" s="25"/>
      <c r="F119" s="25">
        <v>5000000</v>
      </c>
      <c r="G119" s="10" t="s">
        <v>65</v>
      </c>
      <c r="H119" s="10" t="s">
        <v>65</v>
      </c>
      <c r="I119" s="10">
        <v>5000000</v>
      </c>
      <c r="J119" s="10" t="s">
        <v>65</v>
      </c>
    </row>
    <row r="120" spans="1:10" ht="19.2" customHeight="1" x14ac:dyDescent="0.25">
      <c r="A120" s="11"/>
      <c r="B120" s="37">
        <v>6</v>
      </c>
      <c r="C120" s="41" t="s">
        <v>163</v>
      </c>
      <c r="D120" s="42" t="s">
        <v>28</v>
      </c>
      <c r="E120" s="55"/>
      <c r="F120" s="25">
        <v>400000</v>
      </c>
      <c r="G120" s="10" t="s">
        <v>65</v>
      </c>
      <c r="H120" s="10" t="s">
        <v>65</v>
      </c>
      <c r="I120" s="10">
        <f>SUM(F120)</f>
        <v>400000</v>
      </c>
      <c r="J120" s="10" t="s">
        <v>65</v>
      </c>
    </row>
    <row r="121" spans="1:10" ht="24" customHeight="1" x14ac:dyDescent="0.25">
      <c r="A121" s="11"/>
      <c r="B121" s="14">
        <v>7</v>
      </c>
      <c r="C121" s="41" t="s">
        <v>30</v>
      </c>
      <c r="D121" s="42" t="s">
        <v>105</v>
      </c>
      <c r="E121" s="42" t="s">
        <v>31</v>
      </c>
      <c r="F121" s="10" t="s">
        <v>65</v>
      </c>
      <c r="G121" s="10" t="s">
        <v>65</v>
      </c>
      <c r="H121" s="10" t="s">
        <v>65</v>
      </c>
      <c r="I121" s="10" t="s">
        <v>65</v>
      </c>
      <c r="J121" s="10" t="s">
        <v>65</v>
      </c>
    </row>
    <row r="122" spans="1:10" s="3" customFormat="1" ht="19.2" customHeight="1" x14ac:dyDescent="0.25">
      <c r="A122" s="27"/>
      <c r="B122" s="14">
        <v>8</v>
      </c>
      <c r="C122" s="29" t="s">
        <v>113</v>
      </c>
      <c r="D122" s="15" t="s">
        <v>114</v>
      </c>
      <c r="E122" s="30"/>
      <c r="F122" s="31" t="s">
        <v>65</v>
      </c>
      <c r="G122" s="31" t="s">
        <v>65</v>
      </c>
      <c r="H122" s="31" t="s">
        <v>65</v>
      </c>
      <c r="I122" s="31" t="s">
        <v>65</v>
      </c>
      <c r="J122" s="31" t="s">
        <v>65</v>
      </c>
    </row>
    <row r="123" spans="1:10" ht="18.600000000000001" customHeight="1" x14ac:dyDescent="0.25">
      <c r="A123" s="11"/>
      <c r="B123" s="91" t="s">
        <v>32</v>
      </c>
      <c r="C123" s="76"/>
      <c r="D123" s="76"/>
      <c r="E123" s="77"/>
      <c r="F123" s="19">
        <f>SUM(F115:F121)</f>
        <v>6800000</v>
      </c>
      <c r="G123" s="21">
        <f>SUM(G121)</f>
        <v>0</v>
      </c>
      <c r="H123" s="21">
        <f>SUM(H115:H121)</f>
        <v>0</v>
      </c>
      <c r="I123" s="21">
        <f>SUM(I116:I120)</f>
        <v>6800000</v>
      </c>
      <c r="J123" s="23">
        <f>SUM(J115:J121)</f>
        <v>0</v>
      </c>
    </row>
    <row r="124" spans="1:10" x14ac:dyDescent="0.25">
      <c r="A124" s="11"/>
      <c r="B124" s="93" t="s">
        <v>21</v>
      </c>
      <c r="C124" s="92"/>
      <c r="D124" s="92"/>
      <c r="E124" s="92"/>
      <c r="F124" s="86"/>
      <c r="G124" s="86"/>
      <c r="H124" s="86"/>
      <c r="I124" s="86"/>
      <c r="J124" s="87"/>
    </row>
    <row r="125" spans="1:10" ht="50.4" customHeight="1" x14ac:dyDescent="0.25">
      <c r="A125" s="11"/>
      <c r="B125" s="14">
        <v>1</v>
      </c>
      <c r="C125" s="15" t="s">
        <v>55</v>
      </c>
      <c r="D125" s="10" t="s">
        <v>28</v>
      </c>
      <c r="E125" s="10"/>
      <c r="F125" s="10">
        <v>5000000</v>
      </c>
      <c r="G125" s="10" t="s">
        <v>65</v>
      </c>
      <c r="H125" s="10" t="s">
        <v>65</v>
      </c>
      <c r="I125" s="10">
        <f>F125</f>
        <v>5000000</v>
      </c>
      <c r="J125" s="10" t="s">
        <v>65</v>
      </c>
    </row>
    <row r="126" spans="1:10" ht="32.4" x14ac:dyDescent="0.25">
      <c r="A126" s="11"/>
      <c r="B126" s="14">
        <v>2</v>
      </c>
      <c r="C126" s="15" t="s">
        <v>45</v>
      </c>
      <c r="D126" s="10" t="s">
        <v>28</v>
      </c>
      <c r="E126" s="10"/>
      <c r="F126" s="10">
        <v>1000000</v>
      </c>
      <c r="G126" s="10" t="s">
        <v>65</v>
      </c>
      <c r="H126" s="10" t="s">
        <v>65</v>
      </c>
      <c r="I126" s="10">
        <f>F126</f>
        <v>1000000</v>
      </c>
      <c r="J126" s="10" t="s">
        <v>65</v>
      </c>
    </row>
    <row r="127" spans="1:10" ht="29.4" customHeight="1" x14ac:dyDescent="0.25">
      <c r="A127" s="11"/>
      <c r="B127" s="14">
        <v>3</v>
      </c>
      <c r="C127" s="15" t="s">
        <v>46</v>
      </c>
      <c r="D127" s="10" t="s">
        <v>28</v>
      </c>
      <c r="E127" s="10"/>
      <c r="F127" s="10">
        <v>2000000</v>
      </c>
      <c r="G127" s="10" t="s">
        <v>65</v>
      </c>
      <c r="H127" s="10" t="s">
        <v>65</v>
      </c>
      <c r="I127" s="10">
        <f>F127</f>
        <v>2000000</v>
      </c>
      <c r="J127" s="10" t="s">
        <v>65</v>
      </c>
    </row>
    <row r="128" spans="1:10" ht="15.75" customHeight="1" x14ac:dyDescent="0.25">
      <c r="A128" s="11"/>
      <c r="B128" s="73" t="s">
        <v>32</v>
      </c>
      <c r="C128" s="74"/>
      <c r="D128" s="74"/>
      <c r="E128" s="75"/>
      <c r="F128" s="45">
        <f>SUM(F125:F127)</f>
        <v>8000000</v>
      </c>
      <c r="G128" s="45"/>
      <c r="H128" s="45"/>
      <c r="I128" s="45">
        <f>SUM(I125:I127)</f>
        <v>8000000</v>
      </c>
      <c r="J128" s="46"/>
    </row>
    <row r="129" spans="1:10" x14ac:dyDescent="0.25">
      <c r="A129" s="11"/>
      <c r="B129" s="79" t="s">
        <v>22</v>
      </c>
      <c r="C129" s="80"/>
      <c r="D129" s="80"/>
      <c r="E129" s="80"/>
      <c r="F129" s="80"/>
      <c r="G129" s="80"/>
      <c r="H129" s="80"/>
      <c r="I129" s="80"/>
      <c r="J129" s="81"/>
    </row>
    <row r="130" spans="1:10" ht="47.4" customHeight="1" x14ac:dyDescent="0.25">
      <c r="A130" s="11"/>
      <c r="B130" s="47">
        <v>1</v>
      </c>
      <c r="C130" s="10" t="s">
        <v>108</v>
      </c>
      <c r="D130" s="10" t="s">
        <v>28</v>
      </c>
      <c r="E130" s="43"/>
      <c r="F130" s="43" t="s">
        <v>65</v>
      </c>
      <c r="G130" s="43" t="s">
        <v>65</v>
      </c>
      <c r="H130" s="43" t="s">
        <v>65</v>
      </c>
      <c r="I130" s="43" t="s">
        <v>65</v>
      </c>
      <c r="J130" s="43" t="s">
        <v>65</v>
      </c>
    </row>
    <row r="131" spans="1:10" ht="21.6" x14ac:dyDescent="0.25">
      <c r="A131" s="11"/>
      <c r="B131" s="44">
        <v>2</v>
      </c>
      <c r="C131" s="48" t="s">
        <v>64</v>
      </c>
      <c r="D131" s="10" t="s">
        <v>28</v>
      </c>
      <c r="E131" s="43"/>
      <c r="F131" s="43" t="s">
        <v>65</v>
      </c>
      <c r="G131" s="43" t="s">
        <v>65</v>
      </c>
      <c r="H131" s="43" t="s">
        <v>65</v>
      </c>
      <c r="I131" s="43" t="s">
        <v>65</v>
      </c>
      <c r="J131" s="43" t="s">
        <v>65</v>
      </c>
    </row>
    <row r="132" spans="1:10" ht="21.6" x14ac:dyDescent="0.25">
      <c r="A132" s="11"/>
      <c r="B132" s="50">
        <v>3</v>
      </c>
      <c r="C132" s="15" t="s">
        <v>144</v>
      </c>
      <c r="D132" s="10" t="s">
        <v>28</v>
      </c>
      <c r="E132" s="43"/>
      <c r="F132" s="43" t="s">
        <v>65</v>
      </c>
      <c r="G132" s="43" t="s">
        <v>65</v>
      </c>
      <c r="H132" s="43" t="s">
        <v>65</v>
      </c>
      <c r="I132" s="43" t="s">
        <v>65</v>
      </c>
      <c r="J132" s="43" t="s">
        <v>65</v>
      </c>
    </row>
    <row r="133" spans="1:10" ht="18" customHeight="1" x14ac:dyDescent="0.25">
      <c r="A133" s="11"/>
      <c r="B133" s="73" t="s">
        <v>32</v>
      </c>
      <c r="C133" s="74"/>
      <c r="D133" s="74"/>
      <c r="E133" s="75"/>
      <c r="F133" s="49">
        <f>SUM(F130:F131)</f>
        <v>0</v>
      </c>
      <c r="G133" s="45">
        <f>SUM(F133)</f>
        <v>0</v>
      </c>
      <c r="H133" s="45">
        <f>SUM(G133)</f>
        <v>0</v>
      </c>
      <c r="I133" s="45">
        <f>SUM(I130:I131)</f>
        <v>0</v>
      </c>
      <c r="J133" s="46">
        <f>SUM(J131:J131)</f>
        <v>0</v>
      </c>
    </row>
    <row r="134" spans="1:10" x14ac:dyDescent="0.25">
      <c r="A134" s="11"/>
      <c r="B134" s="79" t="s">
        <v>23</v>
      </c>
      <c r="C134" s="80"/>
      <c r="D134" s="80"/>
      <c r="E134" s="80"/>
      <c r="F134" s="80"/>
      <c r="G134" s="80"/>
      <c r="H134" s="80"/>
      <c r="I134" s="80"/>
      <c r="J134" s="81"/>
    </row>
    <row r="135" spans="1:10" s="11" customFormat="1" ht="21.6" x14ac:dyDescent="0.25">
      <c r="B135" s="44">
        <v>1</v>
      </c>
      <c r="C135" s="15" t="s">
        <v>217</v>
      </c>
      <c r="D135" s="10" t="s">
        <v>28</v>
      </c>
      <c r="E135" s="43"/>
      <c r="F135" s="10" t="s">
        <v>65</v>
      </c>
      <c r="G135" s="10" t="s">
        <v>65</v>
      </c>
      <c r="H135" s="10" t="s">
        <v>65</v>
      </c>
      <c r="I135" s="43" t="str">
        <f>F135</f>
        <v>x</v>
      </c>
      <c r="J135" s="10" t="s">
        <v>65</v>
      </c>
    </row>
    <row r="136" spans="1:10" ht="21.6" x14ac:dyDescent="0.25">
      <c r="A136" s="11"/>
      <c r="B136" s="44">
        <v>2</v>
      </c>
      <c r="C136" s="48" t="s">
        <v>62</v>
      </c>
      <c r="D136" s="10" t="s">
        <v>28</v>
      </c>
      <c r="E136" s="43" t="s">
        <v>182</v>
      </c>
      <c r="F136" s="43" t="s">
        <v>65</v>
      </c>
      <c r="G136" s="43" t="s">
        <v>65</v>
      </c>
      <c r="H136" s="43" t="s">
        <v>65</v>
      </c>
      <c r="I136" s="43" t="s">
        <v>65</v>
      </c>
      <c r="J136" s="43" t="s">
        <v>65</v>
      </c>
    </row>
    <row r="137" spans="1:10" ht="19.2" customHeight="1" x14ac:dyDescent="0.25">
      <c r="A137" s="11"/>
      <c r="B137" s="73" t="s">
        <v>32</v>
      </c>
      <c r="C137" s="74"/>
      <c r="D137" s="74"/>
      <c r="E137" s="75"/>
      <c r="F137" s="49">
        <f>SUM(F136)</f>
        <v>0</v>
      </c>
      <c r="G137" s="45">
        <f>SUM(F137)</f>
        <v>0</v>
      </c>
      <c r="H137" s="45">
        <f>SUM(G137)</f>
        <v>0</v>
      </c>
      <c r="I137" s="45">
        <f>SUM(I136)</f>
        <v>0</v>
      </c>
      <c r="J137" s="46">
        <f>SUM(I137)</f>
        <v>0</v>
      </c>
    </row>
    <row r="138" spans="1:10" x14ac:dyDescent="0.25">
      <c r="A138" s="11"/>
      <c r="B138" s="79" t="s">
        <v>24</v>
      </c>
      <c r="C138" s="80"/>
      <c r="D138" s="80"/>
      <c r="E138" s="80"/>
      <c r="F138" s="80"/>
      <c r="G138" s="80"/>
      <c r="H138" s="80"/>
      <c r="I138" s="80"/>
      <c r="J138" s="81"/>
    </row>
    <row r="139" spans="1:10" ht="66.599999999999994" customHeight="1" x14ac:dyDescent="0.25">
      <c r="A139" s="11"/>
      <c r="B139" s="50">
        <v>1</v>
      </c>
      <c r="C139" s="15" t="s">
        <v>204</v>
      </c>
      <c r="D139" s="10" t="s">
        <v>28</v>
      </c>
      <c r="E139" s="43"/>
      <c r="F139" s="51">
        <v>500000</v>
      </c>
      <c r="G139" s="43" t="s">
        <v>65</v>
      </c>
      <c r="H139" s="43" t="s">
        <v>65</v>
      </c>
      <c r="I139" s="43">
        <v>500000</v>
      </c>
      <c r="J139" s="43" t="s">
        <v>65</v>
      </c>
    </row>
    <row r="140" spans="1:10" ht="21.6" x14ac:dyDescent="0.25">
      <c r="A140" s="27"/>
      <c r="B140" s="28">
        <v>2</v>
      </c>
      <c r="C140" s="48" t="s">
        <v>205</v>
      </c>
      <c r="D140" s="10" t="s">
        <v>28</v>
      </c>
      <c r="E140" s="43"/>
      <c r="F140" s="43">
        <v>5000000</v>
      </c>
      <c r="G140" s="43" t="s">
        <v>65</v>
      </c>
      <c r="H140" s="43" t="s">
        <v>65</v>
      </c>
      <c r="I140" s="43" t="s">
        <v>65</v>
      </c>
      <c r="J140" s="43">
        <f>F140</f>
        <v>5000000</v>
      </c>
    </row>
    <row r="141" spans="1:10" ht="46.2" customHeight="1" x14ac:dyDescent="0.25">
      <c r="A141" s="11"/>
      <c r="B141" s="44">
        <v>3</v>
      </c>
      <c r="C141" s="15" t="s">
        <v>206</v>
      </c>
      <c r="D141" s="10" t="s">
        <v>28</v>
      </c>
      <c r="E141" s="43"/>
      <c r="F141" s="43" t="s">
        <v>65</v>
      </c>
      <c r="G141" s="43" t="s">
        <v>65</v>
      </c>
      <c r="H141" s="43" t="s">
        <v>65</v>
      </c>
      <c r="I141" s="43" t="s">
        <v>65</v>
      </c>
      <c r="J141" s="43" t="s">
        <v>65</v>
      </c>
    </row>
    <row r="142" spans="1:10" ht="46.2" customHeight="1" x14ac:dyDescent="0.25">
      <c r="A142" s="11"/>
      <c r="B142" s="50">
        <v>4</v>
      </c>
      <c r="C142" s="15" t="s">
        <v>207</v>
      </c>
      <c r="D142" s="10" t="s">
        <v>28</v>
      </c>
      <c r="E142" s="43"/>
      <c r="F142" s="51">
        <v>150000</v>
      </c>
      <c r="G142" s="43" t="s">
        <v>65</v>
      </c>
      <c r="H142" s="43" t="s">
        <v>65</v>
      </c>
      <c r="I142" s="43" t="s">
        <v>65</v>
      </c>
      <c r="J142" s="43">
        <f>SUM(F142)</f>
        <v>150000</v>
      </c>
    </row>
    <row r="143" spans="1:10" ht="36.6" customHeight="1" x14ac:dyDescent="0.25">
      <c r="A143" s="11"/>
      <c r="B143" s="44">
        <v>5</v>
      </c>
      <c r="C143" s="15" t="s">
        <v>208</v>
      </c>
      <c r="D143" s="10" t="s">
        <v>28</v>
      </c>
      <c r="E143" s="43"/>
      <c r="F143" s="43" t="s">
        <v>65</v>
      </c>
      <c r="G143" s="43" t="s">
        <v>65</v>
      </c>
      <c r="H143" s="43" t="s">
        <v>65</v>
      </c>
      <c r="I143" s="43" t="s">
        <v>65</v>
      </c>
      <c r="J143" s="43" t="s">
        <v>65</v>
      </c>
    </row>
    <row r="144" spans="1:10" ht="27.6" customHeight="1" x14ac:dyDescent="0.25">
      <c r="A144" s="11"/>
      <c r="B144" s="44">
        <v>6</v>
      </c>
      <c r="C144" s="15" t="s">
        <v>104</v>
      </c>
      <c r="D144" s="10" t="s">
        <v>28</v>
      </c>
      <c r="E144" s="43"/>
      <c r="F144" s="43">
        <v>10000000</v>
      </c>
      <c r="G144" s="43" t="s">
        <v>65</v>
      </c>
      <c r="H144" s="43">
        <v>5000000</v>
      </c>
      <c r="I144" s="43"/>
      <c r="J144" s="43">
        <f>F144-H144</f>
        <v>5000000</v>
      </c>
    </row>
    <row r="145" spans="1:10" ht="17.25" customHeight="1" x14ac:dyDescent="0.25">
      <c r="A145" s="11"/>
      <c r="B145" s="73" t="s">
        <v>32</v>
      </c>
      <c r="C145" s="74"/>
      <c r="D145" s="74"/>
      <c r="E145" s="75"/>
      <c r="F145" s="49">
        <f>SUM(F140:F144)</f>
        <v>15150000</v>
      </c>
      <c r="G145" s="45"/>
      <c r="H145" s="45">
        <f>SUM(H144)</f>
        <v>5000000</v>
      </c>
      <c r="I145" s="45">
        <f>SUM(I140:I144)</f>
        <v>0</v>
      </c>
      <c r="J145" s="46">
        <f>SUM(J140:J144)</f>
        <v>10150000</v>
      </c>
    </row>
    <row r="146" spans="1:10" x14ac:dyDescent="0.25">
      <c r="A146" s="11"/>
      <c r="B146" s="79" t="s">
        <v>25</v>
      </c>
      <c r="C146" s="80"/>
      <c r="D146" s="80"/>
      <c r="E146" s="80"/>
      <c r="F146" s="80"/>
      <c r="G146" s="80"/>
      <c r="H146" s="80"/>
      <c r="I146" s="80"/>
      <c r="J146" s="81"/>
    </row>
    <row r="147" spans="1:10" ht="49.2" customHeight="1" x14ac:dyDescent="0.25">
      <c r="A147" s="11"/>
      <c r="B147" s="44">
        <v>1</v>
      </c>
      <c r="C147" s="15" t="s">
        <v>213</v>
      </c>
      <c r="D147" s="10" t="s">
        <v>28</v>
      </c>
      <c r="E147" s="43"/>
      <c r="F147" s="43">
        <v>600000</v>
      </c>
      <c r="G147" s="43" t="s">
        <v>65</v>
      </c>
      <c r="H147" s="43" t="s">
        <v>65</v>
      </c>
      <c r="I147" s="43">
        <f>SUM(F147)</f>
        <v>600000</v>
      </c>
      <c r="J147" s="43" t="s">
        <v>65</v>
      </c>
    </row>
    <row r="148" spans="1:10" ht="49.2" customHeight="1" x14ac:dyDescent="0.25">
      <c r="A148" s="11"/>
      <c r="B148" s="44">
        <v>2</v>
      </c>
      <c r="C148" s="15" t="s">
        <v>214</v>
      </c>
      <c r="D148" s="10" t="s">
        <v>28</v>
      </c>
      <c r="E148" s="43"/>
      <c r="F148" s="43" t="s">
        <v>65</v>
      </c>
      <c r="G148" s="43" t="s">
        <v>65</v>
      </c>
      <c r="H148" s="43" t="s">
        <v>65</v>
      </c>
      <c r="I148" s="43" t="s">
        <v>65</v>
      </c>
      <c r="J148" s="43" t="s">
        <v>65</v>
      </c>
    </row>
    <row r="149" spans="1:10" ht="28.2" customHeight="1" x14ac:dyDescent="0.25">
      <c r="A149" s="11"/>
      <c r="B149" s="44">
        <v>3</v>
      </c>
      <c r="C149" s="15" t="s">
        <v>132</v>
      </c>
      <c r="D149" s="10" t="s">
        <v>28</v>
      </c>
      <c r="E149" s="43"/>
      <c r="F149" s="43" t="s">
        <v>65</v>
      </c>
      <c r="G149" s="43" t="s">
        <v>65</v>
      </c>
      <c r="H149" s="43" t="s">
        <v>65</v>
      </c>
      <c r="I149" s="43" t="s">
        <v>65</v>
      </c>
      <c r="J149" s="43" t="s">
        <v>65</v>
      </c>
    </row>
    <row r="150" spans="1:10" ht="19.2" customHeight="1" x14ac:dyDescent="0.25">
      <c r="A150" s="11"/>
      <c r="B150" s="44">
        <v>4</v>
      </c>
      <c r="C150" s="15" t="s">
        <v>118</v>
      </c>
      <c r="D150" s="10" t="s">
        <v>28</v>
      </c>
      <c r="E150" s="43"/>
      <c r="F150" s="43" t="s">
        <v>65</v>
      </c>
      <c r="G150" s="10" t="s">
        <v>65</v>
      </c>
      <c r="H150" s="10" t="s">
        <v>65</v>
      </c>
      <c r="I150" s="43" t="s">
        <v>65</v>
      </c>
      <c r="J150" s="10" t="s">
        <v>65</v>
      </c>
    </row>
    <row r="151" spans="1:10" s="63" customFormat="1" ht="28.2" customHeight="1" x14ac:dyDescent="0.25">
      <c r="A151" s="58"/>
      <c r="B151" s="59">
        <v>5</v>
      </c>
      <c r="C151" s="60" t="s">
        <v>215</v>
      </c>
      <c r="D151" s="10" t="s">
        <v>28</v>
      </c>
      <c r="E151" s="62"/>
      <c r="F151" s="43" t="s">
        <v>65</v>
      </c>
      <c r="G151" s="43" t="s">
        <v>65</v>
      </c>
      <c r="H151" s="43" t="s">
        <v>65</v>
      </c>
      <c r="I151" s="43" t="s">
        <v>65</v>
      </c>
      <c r="J151" s="43" t="s">
        <v>65</v>
      </c>
    </row>
    <row r="152" spans="1:10" x14ac:dyDescent="0.25">
      <c r="A152" s="11"/>
      <c r="B152" s="73" t="s">
        <v>32</v>
      </c>
      <c r="C152" s="74"/>
      <c r="D152" s="74"/>
      <c r="E152" s="75"/>
      <c r="F152" s="45">
        <f>SUM(F147:F151)</f>
        <v>600000</v>
      </c>
      <c r="G152" s="45"/>
      <c r="H152" s="45"/>
      <c r="I152" s="45">
        <f>SUM(I147)</f>
        <v>600000</v>
      </c>
      <c r="J152" s="46">
        <f>SUM(J149:J149)</f>
        <v>0</v>
      </c>
    </row>
    <row r="153" spans="1:10" x14ac:dyDescent="0.25">
      <c r="A153" s="11"/>
      <c r="B153" s="82" t="s">
        <v>26</v>
      </c>
      <c r="C153" s="83"/>
      <c r="D153" s="83"/>
      <c r="E153" s="83"/>
      <c r="F153" s="83"/>
      <c r="G153" s="83"/>
      <c r="H153" s="83"/>
      <c r="I153" s="83"/>
      <c r="J153" s="84"/>
    </row>
    <row r="154" spans="1:10" ht="43.2" x14ac:dyDescent="0.25">
      <c r="A154" s="11"/>
      <c r="B154" s="44">
        <v>1</v>
      </c>
      <c r="C154" s="15" t="s">
        <v>200</v>
      </c>
      <c r="D154" s="10" t="s">
        <v>28</v>
      </c>
      <c r="E154" s="43"/>
      <c r="F154" s="43">
        <v>60000000</v>
      </c>
      <c r="G154" s="43" t="s">
        <v>65</v>
      </c>
      <c r="H154" s="43" t="s">
        <v>65</v>
      </c>
      <c r="I154" s="43" t="s">
        <v>65</v>
      </c>
      <c r="J154" s="43">
        <v>60000000</v>
      </c>
    </row>
    <row r="155" spans="1:10" ht="64.8" x14ac:dyDescent="0.25">
      <c r="A155" s="11"/>
      <c r="B155" s="44">
        <v>2</v>
      </c>
      <c r="C155" s="15" t="s">
        <v>79</v>
      </c>
      <c r="D155" s="10" t="s">
        <v>28</v>
      </c>
      <c r="E155" s="43"/>
      <c r="F155" s="43">
        <v>500000</v>
      </c>
      <c r="G155" s="43" t="s">
        <v>65</v>
      </c>
      <c r="H155" s="43" t="s">
        <v>65</v>
      </c>
      <c r="I155" s="43">
        <v>500000</v>
      </c>
      <c r="J155" s="43" t="s">
        <v>65</v>
      </c>
    </row>
    <row r="156" spans="1:10" x14ac:dyDescent="0.25">
      <c r="A156" s="11"/>
      <c r="B156" s="44">
        <v>3</v>
      </c>
      <c r="C156" s="41" t="s">
        <v>58</v>
      </c>
      <c r="D156" s="10" t="s">
        <v>28</v>
      </c>
      <c r="E156" s="43"/>
      <c r="F156" s="43">
        <v>1500000</v>
      </c>
      <c r="G156" s="10" t="s">
        <v>65</v>
      </c>
      <c r="H156" s="10" t="s">
        <v>65</v>
      </c>
      <c r="I156" s="43">
        <v>1500000</v>
      </c>
      <c r="J156" s="10" t="s">
        <v>65</v>
      </c>
    </row>
    <row r="157" spans="1:10" s="63" customFormat="1" x14ac:dyDescent="0.25">
      <c r="A157" s="58"/>
      <c r="B157" s="64">
        <v>4</v>
      </c>
      <c r="C157" s="65" t="s">
        <v>173</v>
      </c>
      <c r="D157" s="61"/>
      <c r="E157" s="62"/>
      <c r="F157" s="62">
        <v>3000000</v>
      </c>
      <c r="G157" s="61"/>
      <c r="H157" s="61"/>
      <c r="I157" s="62">
        <v>3000000</v>
      </c>
      <c r="J157" s="61"/>
    </row>
    <row r="158" spans="1:10" ht="43.2" x14ac:dyDescent="0.25">
      <c r="A158" s="11"/>
      <c r="B158" s="44">
        <v>5</v>
      </c>
      <c r="C158" s="15" t="s">
        <v>47</v>
      </c>
      <c r="D158" s="10" t="s">
        <v>28</v>
      </c>
      <c r="E158" s="10" t="s">
        <v>110</v>
      </c>
      <c r="F158" s="43">
        <v>7600000</v>
      </c>
      <c r="G158" s="10" t="s">
        <v>65</v>
      </c>
      <c r="H158" s="10" t="s">
        <v>65</v>
      </c>
      <c r="I158" s="43">
        <f>F158</f>
        <v>7600000</v>
      </c>
      <c r="J158" s="10" t="s">
        <v>65</v>
      </c>
    </row>
    <row r="159" spans="1:10" ht="34.799999999999997" customHeight="1" x14ac:dyDescent="0.25">
      <c r="A159" s="11"/>
      <c r="B159" s="44">
        <v>6</v>
      </c>
      <c r="C159" s="15" t="s">
        <v>152</v>
      </c>
      <c r="D159" s="10" t="s">
        <v>28</v>
      </c>
      <c r="E159" s="10"/>
      <c r="F159" s="10">
        <v>10000000</v>
      </c>
      <c r="G159" s="10" t="s">
        <v>65</v>
      </c>
      <c r="H159" s="10" t="s">
        <v>65</v>
      </c>
      <c r="I159" s="10" t="s">
        <v>65</v>
      </c>
      <c r="J159" s="10">
        <f>F159</f>
        <v>10000000</v>
      </c>
    </row>
    <row r="160" spans="1:10" ht="32.4" x14ac:dyDescent="0.25">
      <c r="A160" s="11"/>
      <c r="B160" s="44">
        <v>7</v>
      </c>
      <c r="C160" s="15" t="s">
        <v>70</v>
      </c>
      <c r="D160" s="10" t="s">
        <v>28</v>
      </c>
      <c r="E160" s="43"/>
      <c r="F160" s="43">
        <v>4000000</v>
      </c>
      <c r="G160" s="10" t="s">
        <v>65</v>
      </c>
      <c r="H160" s="10" t="s">
        <v>65</v>
      </c>
      <c r="I160" s="43">
        <f>SUM(F160)</f>
        <v>4000000</v>
      </c>
      <c r="J160" s="10" t="s">
        <v>65</v>
      </c>
    </row>
    <row r="161" spans="1:10" ht="41.25" customHeight="1" x14ac:dyDescent="0.25">
      <c r="A161" s="11"/>
      <c r="B161" s="64">
        <v>8</v>
      </c>
      <c r="C161" s="15" t="s">
        <v>48</v>
      </c>
      <c r="D161" s="10" t="s">
        <v>28</v>
      </c>
      <c r="E161" s="43"/>
      <c r="F161" s="43">
        <v>2500000</v>
      </c>
      <c r="G161" s="10" t="s">
        <v>65</v>
      </c>
      <c r="H161" s="10" t="s">
        <v>65</v>
      </c>
      <c r="I161" s="43">
        <f>F161</f>
        <v>2500000</v>
      </c>
      <c r="J161" s="10" t="s">
        <v>65</v>
      </c>
    </row>
    <row r="162" spans="1:10" ht="70.8" customHeight="1" x14ac:dyDescent="0.25">
      <c r="A162" s="11"/>
      <c r="B162" s="44">
        <v>9</v>
      </c>
      <c r="C162" s="15" t="s">
        <v>49</v>
      </c>
      <c r="D162" s="10" t="s">
        <v>28</v>
      </c>
      <c r="E162" s="43"/>
      <c r="F162" s="43" t="s">
        <v>65</v>
      </c>
      <c r="G162" s="10" t="s">
        <v>65</v>
      </c>
      <c r="H162" s="10" t="s">
        <v>65</v>
      </c>
      <c r="I162" s="43" t="s">
        <v>65</v>
      </c>
      <c r="J162" s="10" t="s">
        <v>65</v>
      </c>
    </row>
    <row r="163" spans="1:10" ht="21.6" x14ac:dyDescent="0.25">
      <c r="A163" s="11"/>
      <c r="B163" s="44">
        <v>10</v>
      </c>
      <c r="C163" s="15" t="s">
        <v>50</v>
      </c>
      <c r="D163" s="10" t="s">
        <v>28</v>
      </c>
      <c r="E163" s="43"/>
      <c r="F163" s="43">
        <v>1500000</v>
      </c>
      <c r="G163" s="10" t="s">
        <v>65</v>
      </c>
      <c r="H163" s="10" t="s">
        <v>65</v>
      </c>
      <c r="I163" s="43">
        <f>F163</f>
        <v>1500000</v>
      </c>
      <c r="J163" s="10" t="s">
        <v>65</v>
      </c>
    </row>
    <row r="164" spans="1:10" s="63" customFormat="1" x14ac:dyDescent="0.25">
      <c r="A164" s="58"/>
      <c r="B164" s="44">
        <v>11</v>
      </c>
      <c r="C164" s="65" t="s">
        <v>123</v>
      </c>
      <c r="D164" s="61" t="s">
        <v>28</v>
      </c>
      <c r="E164" s="62"/>
      <c r="F164" s="62">
        <v>2664000</v>
      </c>
      <c r="G164" s="61" t="s">
        <v>65</v>
      </c>
      <c r="H164" s="61" t="s">
        <v>65</v>
      </c>
      <c r="I164" s="62">
        <f>F164</f>
        <v>2664000</v>
      </c>
      <c r="J164" s="61" t="s">
        <v>65</v>
      </c>
    </row>
    <row r="165" spans="1:10" ht="32.4" x14ac:dyDescent="0.25">
      <c r="A165" s="11"/>
      <c r="B165" s="64">
        <v>12</v>
      </c>
      <c r="C165" s="15" t="s">
        <v>69</v>
      </c>
      <c r="D165" s="10" t="s">
        <v>28</v>
      </c>
      <c r="E165" s="43"/>
      <c r="F165" s="43">
        <v>8000000</v>
      </c>
      <c r="G165" s="10" t="s">
        <v>65</v>
      </c>
      <c r="H165" s="10" t="s">
        <v>65</v>
      </c>
      <c r="I165" s="43">
        <f>SUM(F165)</f>
        <v>8000000</v>
      </c>
      <c r="J165" s="10" t="s">
        <v>65</v>
      </c>
    </row>
    <row r="166" spans="1:10" ht="21.6" x14ac:dyDescent="0.25">
      <c r="A166" s="11"/>
      <c r="B166" s="44">
        <v>13</v>
      </c>
      <c r="C166" s="15" t="s">
        <v>80</v>
      </c>
      <c r="D166" s="10" t="s">
        <v>28</v>
      </c>
      <c r="E166" s="43"/>
      <c r="F166" s="43">
        <v>1000000</v>
      </c>
      <c r="G166" s="10" t="s">
        <v>65</v>
      </c>
      <c r="H166" s="10" t="s">
        <v>65</v>
      </c>
      <c r="I166" s="43">
        <f>F166</f>
        <v>1000000</v>
      </c>
      <c r="J166" s="10" t="s">
        <v>65</v>
      </c>
    </row>
    <row r="167" spans="1:10" ht="21.6" x14ac:dyDescent="0.25">
      <c r="A167" s="11"/>
      <c r="B167" s="44">
        <v>14</v>
      </c>
      <c r="C167" s="15" t="s">
        <v>95</v>
      </c>
      <c r="D167" s="10" t="s">
        <v>28</v>
      </c>
      <c r="E167" s="43"/>
      <c r="F167" s="43">
        <v>2000000</v>
      </c>
      <c r="G167" s="10" t="s">
        <v>65</v>
      </c>
      <c r="H167" s="10" t="s">
        <v>65</v>
      </c>
      <c r="I167" s="43">
        <v>1500000</v>
      </c>
      <c r="J167" s="10" t="s">
        <v>65</v>
      </c>
    </row>
    <row r="168" spans="1:10" ht="21.6" x14ac:dyDescent="0.25">
      <c r="A168" s="11"/>
      <c r="B168" s="44">
        <v>15</v>
      </c>
      <c r="C168" s="15" t="s">
        <v>52</v>
      </c>
      <c r="D168" s="10" t="s">
        <v>28</v>
      </c>
      <c r="E168" s="43"/>
      <c r="F168" s="43">
        <v>4000000</v>
      </c>
      <c r="G168" s="10" t="s">
        <v>65</v>
      </c>
      <c r="H168" s="10" t="s">
        <v>65</v>
      </c>
      <c r="I168" s="43">
        <f>F168</f>
        <v>4000000</v>
      </c>
      <c r="J168" s="10" t="s">
        <v>65</v>
      </c>
    </row>
    <row r="169" spans="1:10" x14ac:dyDescent="0.25">
      <c r="A169" s="11"/>
      <c r="B169" s="64">
        <v>16</v>
      </c>
      <c r="C169" s="15" t="s">
        <v>96</v>
      </c>
      <c r="D169" s="10" t="s">
        <v>28</v>
      </c>
      <c r="E169" s="43"/>
      <c r="F169" s="43">
        <v>2500000</v>
      </c>
      <c r="G169" s="10" t="s">
        <v>65</v>
      </c>
      <c r="H169" s="10" t="s">
        <v>65</v>
      </c>
      <c r="I169" s="43">
        <v>2500000</v>
      </c>
      <c r="J169" s="10" t="s">
        <v>65</v>
      </c>
    </row>
    <row r="170" spans="1:10" ht="39" customHeight="1" x14ac:dyDescent="0.25">
      <c r="A170" s="11"/>
      <c r="B170" s="44">
        <v>17</v>
      </c>
      <c r="C170" s="69" t="s">
        <v>151</v>
      </c>
      <c r="D170" s="10" t="s">
        <v>28</v>
      </c>
      <c r="E170" s="52"/>
      <c r="F170" s="52">
        <v>1200000</v>
      </c>
      <c r="G170" s="10" t="s">
        <v>65</v>
      </c>
      <c r="H170" s="10" t="s">
        <v>65</v>
      </c>
      <c r="I170" s="52">
        <f>SUM(F170)</f>
        <v>1200000</v>
      </c>
      <c r="J170" s="10" t="s">
        <v>65</v>
      </c>
    </row>
    <row r="171" spans="1:10" ht="21.6" x14ac:dyDescent="0.25">
      <c r="A171" s="11"/>
      <c r="B171" s="44">
        <v>18</v>
      </c>
      <c r="C171" s="61" t="s">
        <v>181</v>
      </c>
      <c r="D171" s="10" t="s">
        <v>28</v>
      </c>
      <c r="E171" s="52"/>
      <c r="F171" s="52">
        <v>900000</v>
      </c>
      <c r="G171" s="10" t="s">
        <v>65</v>
      </c>
      <c r="H171" s="10" t="s">
        <v>65</v>
      </c>
      <c r="I171" s="52">
        <f>SUM(F171)</f>
        <v>900000</v>
      </c>
      <c r="J171" s="10" t="s">
        <v>65</v>
      </c>
    </row>
    <row r="172" spans="1:10" ht="32.4" x14ac:dyDescent="0.25">
      <c r="A172" s="11"/>
      <c r="B172" s="44">
        <v>19</v>
      </c>
      <c r="C172" s="15" t="s">
        <v>51</v>
      </c>
      <c r="D172" s="10" t="s">
        <v>28</v>
      </c>
      <c r="E172" s="52"/>
      <c r="F172" s="52">
        <v>1000000</v>
      </c>
      <c r="G172" s="10" t="s">
        <v>65</v>
      </c>
      <c r="H172" s="10" t="s">
        <v>65</v>
      </c>
      <c r="I172" s="52">
        <f>F172</f>
        <v>1000000</v>
      </c>
      <c r="J172" s="10" t="s">
        <v>65</v>
      </c>
    </row>
    <row r="173" spans="1:10" ht="21.6" x14ac:dyDescent="0.25">
      <c r="A173" s="11"/>
      <c r="B173" s="64">
        <v>20</v>
      </c>
      <c r="C173" s="15" t="s">
        <v>150</v>
      </c>
      <c r="D173" s="10" t="s">
        <v>28</v>
      </c>
      <c r="E173" s="52"/>
      <c r="F173" s="52">
        <v>1500000</v>
      </c>
      <c r="G173" s="10" t="s">
        <v>65</v>
      </c>
      <c r="H173" s="10" t="s">
        <v>65</v>
      </c>
      <c r="I173" s="52">
        <v>1500000</v>
      </c>
      <c r="J173" s="10" t="s">
        <v>65</v>
      </c>
    </row>
    <row r="174" spans="1:10" x14ac:dyDescent="0.25">
      <c r="A174" s="11"/>
      <c r="B174" s="44">
        <v>21</v>
      </c>
      <c r="C174" s="15" t="s">
        <v>161</v>
      </c>
      <c r="D174" s="10" t="s">
        <v>28</v>
      </c>
      <c r="E174" s="43"/>
      <c r="F174" s="43" t="s">
        <v>65</v>
      </c>
      <c r="G174" s="10" t="s">
        <v>65</v>
      </c>
      <c r="H174" s="10" t="s">
        <v>65</v>
      </c>
      <c r="I174" s="43" t="s">
        <v>65</v>
      </c>
      <c r="J174" s="10" t="s">
        <v>65</v>
      </c>
    </row>
    <row r="175" spans="1:10" ht="32.4" x14ac:dyDescent="0.25">
      <c r="A175" s="11"/>
      <c r="B175" s="44">
        <v>22</v>
      </c>
      <c r="C175" s="15" t="s">
        <v>162</v>
      </c>
      <c r="D175" s="10" t="s">
        <v>28</v>
      </c>
      <c r="E175" s="43"/>
      <c r="F175" s="43">
        <v>6000000</v>
      </c>
      <c r="G175" s="43" t="s">
        <v>65</v>
      </c>
      <c r="H175" s="43" t="s">
        <v>65</v>
      </c>
      <c r="I175" s="43">
        <f>SUM(F175)</f>
        <v>6000000</v>
      </c>
      <c r="J175" s="43" t="s">
        <v>65</v>
      </c>
    </row>
    <row r="176" spans="1:10" x14ac:dyDescent="0.25">
      <c r="A176" s="11"/>
      <c r="B176" s="73" t="s">
        <v>32</v>
      </c>
      <c r="C176" s="74"/>
      <c r="D176" s="74"/>
      <c r="E176" s="75"/>
      <c r="F176" s="45">
        <f>SUM(F154:F175)</f>
        <v>121364000</v>
      </c>
      <c r="G176" s="45"/>
      <c r="H176" s="45">
        <f>SUM(H154:H175)</f>
        <v>0</v>
      </c>
      <c r="I176" s="45">
        <f>SUM(I154:I175)</f>
        <v>50864000</v>
      </c>
      <c r="J176" s="46">
        <f>SUM(J154:J175)</f>
        <v>70000000</v>
      </c>
    </row>
    <row r="177" spans="1:10" s="7" customFormat="1" ht="24.6" customHeight="1" thickBot="1" x14ac:dyDescent="0.35">
      <c r="A177" s="11"/>
      <c r="B177" s="70" t="s">
        <v>57</v>
      </c>
      <c r="C177" s="71"/>
      <c r="D177" s="71"/>
      <c r="E177" s="72"/>
      <c r="F177" s="53">
        <f>SUM(F176+F152+F128+F123+F113+F85+F77+F36+F30+F27+F16+F13+F8)</f>
        <v>12877973335</v>
      </c>
      <c r="G177" s="53">
        <f>SUM(G77)</f>
        <v>6632509606.8999996</v>
      </c>
      <c r="H177" s="53">
        <f>SUM(H145+H85+H77)</f>
        <v>81000000</v>
      </c>
      <c r="I177" s="53">
        <f>SUM(I176+I152+I128+I123+I113+I36+I30+I27++I16+I13+I8)</f>
        <v>200564000</v>
      </c>
      <c r="J177" s="54">
        <f>SUM(J176+J145+J113++J85+J77)</f>
        <v>5879543758.1000004</v>
      </c>
    </row>
  </sheetData>
  <mergeCells count="46">
    <mergeCell ref="B2:J2"/>
    <mergeCell ref="B3:B5"/>
    <mergeCell ref="C3:C5"/>
    <mergeCell ref="D3:D5"/>
    <mergeCell ref="E3:E5"/>
    <mergeCell ref="F3:F5"/>
    <mergeCell ref="G3:J3"/>
    <mergeCell ref="I4:J4"/>
    <mergeCell ref="G5:H5"/>
    <mergeCell ref="B138:J138"/>
    <mergeCell ref="B78:J78"/>
    <mergeCell ref="B82:J82"/>
    <mergeCell ref="B85:E85"/>
    <mergeCell ref="B17:J17"/>
    <mergeCell ref="B28:J28"/>
    <mergeCell ref="B31:J31"/>
    <mergeCell ref="B37:J37"/>
    <mergeCell ref="B77:E77"/>
    <mergeCell ref="B134:J134"/>
    <mergeCell ref="B113:E113"/>
    <mergeCell ref="B123:E123"/>
    <mergeCell ref="B90:J90"/>
    <mergeCell ref="B114:J114"/>
    <mergeCell ref="B124:J124"/>
    <mergeCell ref="B129:J129"/>
    <mergeCell ref="B6:J6"/>
    <mergeCell ref="B9:J9"/>
    <mergeCell ref="B14:J14"/>
    <mergeCell ref="B13:E13"/>
    <mergeCell ref="B86:J86"/>
    <mergeCell ref="B177:E177"/>
    <mergeCell ref="B176:E176"/>
    <mergeCell ref="C8:E8"/>
    <mergeCell ref="B16:E16"/>
    <mergeCell ref="B27:E27"/>
    <mergeCell ref="B81:E81"/>
    <mergeCell ref="B89:E89"/>
    <mergeCell ref="B133:E133"/>
    <mergeCell ref="B137:E137"/>
    <mergeCell ref="B36:E36"/>
    <mergeCell ref="B30:E30"/>
    <mergeCell ref="B128:E128"/>
    <mergeCell ref="B146:J146"/>
    <mergeCell ref="B153:J153"/>
    <mergeCell ref="B145:E145"/>
    <mergeCell ref="B152:E152"/>
  </mergeCells>
  <pageMargins left="0.2" right="0.23" top="0.2" bottom="0.2" header="0.2" footer="0.2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2025-11-27T08:08:00Z</dcterms:modified>
</cp:coreProperties>
</file>